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2260" windowHeight="12645" tabRatio="703"/>
  </bookViews>
  <sheets>
    <sheet name="Anasayfa" sheetId="1" r:id="rId1"/>
    <sheet name="Temel Bilgiler" sheetId="2" r:id="rId2"/>
    <sheet name="Sınıflar" sheetId="3" r:id="rId3"/>
    <sheet name="Sınıf, Yıl, Dönem ve Sınav Seç" sheetId="4" r:id="rId4"/>
    <sheet name="Not Baremi ve Kazanımlar" sheetId="5" r:id="rId5"/>
    <sheet name="Analiz" sheetId="6" r:id="rId6"/>
  </sheets>
  <definedNames>
    <definedName name="_xlnm._FilterDatabase" localSheetId="4" hidden="1">'Not Baremi ve Kazanımlar'!$D$7:$D$32</definedName>
    <definedName name="_xlnm.Extract" localSheetId="4">'Not Baremi ve Kazanımlar'!$AD$17:$AD$32</definedName>
    <definedName name="Dersler">'Temel Bilgiler'!#REF!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0" i="6" l="1"/>
  <c r="U93" i="6" l="1"/>
  <c r="U92" i="6"/>
  <c r="AD3" i="6"/>
  <c r="AC3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6" i="6"/>
  <c r="B30" i="4" l="1"/>
  <c r="B88" i="6" s="1"/>
  <c r="C30" i="4"/>
  <c r="C88" i="6" s="1"/>
  <c r="D30" i="4"/>
  <c r="B29" i="4"/>
  <c r="B29" i="6" s="1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D4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B30" i="6" l="1"/>
  <c r="C30" i="6"/>
  <c r="B87" i="6"/>
  <c r="K3" i="6"/>
  <c r="A40" i="6"/>
  <c r="A41" i="6"/>
  <c r="AB32" i="6" l="1"/>
  <c r="AA32" i="6"/>
  <c r="Z32" i="6"/>
  <c r="Y32" i="6"/>
  <c r="X32" i="6"/>
  <c r="W32" i="6"/>
  <c r="V32" i="6"/>
  <c r="U32" i="6"/>
  <c r="T32" i="6"/>
  <c r="S32" i="6"/>
  <c r="Y38" i="6" l="1"/>
  <c r="Y39" i="6"/>
  <c r="Y36" i="6"/>
  <c r="Y34" i="6"/>
  <c r="Z39" i="6"/>
  <c r="Z38" i="6"/>
  <c r="Z34" i="6"/>
  <c r="Z36" i="6"/>
  <c r="AA34" i="6"/>
  <c r="AA39" i="6"/>
  <c r="AA38" i="6"/>
  <c r="AA36" i="6"/>
  <c r="X36" i="6"/>
  <c r="X34" i="6"/>
  <c r="X38" i="6"/>
  <c r="X39" i="6"/>
  <c r="AB36" i="6"/>
  <c r="AB38" i="6"/>
  <c r="AB34" i="6"/>
  <c r="AB39" i="6"/>
  <c r="S37" i="6"/>
  <c r="T37" i="6"/>
  <c r="U37" i="6"/>
  <c r="V37" i="6"/>
  <c r="W37" i="6"/>
  <c r="X37" i="6"/>
  <c r="Y37" i="6"/>
  <c r="Z37" i="6"/>
  <c r="AA37" i="6"/>
  <c r="AB37" i="6"/>
  <c r="X35" i="6"/>
  <c r="Y35" i="6"/>
  <c r="Z35" i="6"/>
  <c r="AA35" i="6"/>
  <c r="AB35" i="6"/>
  <c r="S33" i="6"/>
  <c r="T33" i="6"/>
  <c r="U33" i="6"/>
  <c r="V33" i="6"/>
  <c r="W33" i="6"/>
  <c r="X33" i="6"/>
  <c r="Y33" i="6"/>
  <c r="Z33" i="6"/>
  <c r="AA33" i="6"/>
  <c r="AB33" i="6"/>
  <c r="D32" i="6"/>
  <c r="D37" i="6" s="1"/>
  <c r="R32" i="6"/>
  <c r="R37" i="6" s="1"/>
  <c r="Q32" i="6"/>
  <c r="Q37" i="6" s="1"/>
  <c r="P32" i="6"/>
  <c r="O32" i="6"/>
  <c r="O33" i="6" s="1"/>
  <c r="N32" i="6"/>
  <c r="N37" i="6" s="1"/>
  <c r="M32" i="6"/>
  <c r="M37" i="6" s="1"/>
  <c r="L32" i="6"/>
  <c r="K32" i="6"/>
  <c r="K33" i="6" s="1"/>
  <c r="J32" i="6"/>
  <c r="J37" i="6" s="1"/>
  <c r="I32" i="6"/>
  <c r="I37" i="6" s="1"/>
  <c r="H32" i="6"/>
  <c r="G32" i="6"/>
  <c r="G33" i="6" s="1"/>
  <c r="F32" i="6"/>
  <c r="F37" i="6" s="1"/>
  <c r="E32" i="6"/>
  <c r="E37" i="6" s="1"/>
  <c r="J3" i="6"/>
  <c r="I3" i="6"/>
  <c r="H3" i="6"/>
  <c r="G3" i="6"/>
  <c r="F3" i="6"/>
  <c r="D3" i="6"/>
  <c r="D61" i="6" s="1"/>
  <c r="E3" i="6"/>
  <c r="B6" i="4"/>
  <c r="B64" i="6" s="1"/>
  <c r="B6" i="3"/>
  <c r="C7" i="4"/>
  <c r="D7" i="4"/>
  <c r="C8" i="4"/>
  <c r="D8" i="4"/>
  <c r="C9" i="4"/>
  <c r="D9" i="4"/>
  <c r="C10" i="4"/>
  <c r="D10" i="4"/>
  <c r="C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6" i="4"/>
  <c r="A10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E30" i="3"/>
  <c r="A30" i="4" s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11" i="4" s="1"/>
  <c r="E10" i="3"/>
  <c r="E9" i="3"/>
  <c r="A9" i="4" s="1"/>
  <c r="E8" i="3"/>
  <c r="A8" i="4" s="1"/>
  <c r="E7" i="3"/>
  <c r="A7" i="4" s="1"/>
  <c r="E6" i="3"/>
  <c r="D6" i="4" s="1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A2" i="6"/>
  <c r="A1" i="6"/>
  <c r="U35" i="6"/>
  <c r="V35" i="6"/>
  <c r="W35" i="6"/>
  <c r="S35" i="6"/>
  <c r="T35" i="6"/>
  <c r="H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G5" i="6"/>
  <c r="F5" i="6"/>
  <c r="E5" i="6"/>
  <c r="D5" i="6"/>
  <c r="B6" i="6" l="1"/>
  <c r="B73" i="6"/>
  <c r="B15" i="6"/>
  <c r="A76" i="6"/>
  <c r="A18" i="6"/>
  <c r="AD18" i="6" s="1"/>
  <c r="C28" i="6"/>
  <c r="C86" i="6"/>
  <c r="C22" i="6"/>
  <c r="C80" i="6"/>
  <c r="C18" i="6"/>
  <c r="C76" i="6"/>
  <c r="C12" i="6"/>
  <c r="C70" i="6"/>
  <c r="B84" i="6"/>
  <c r="B26" i="6"/>
  <c r="B80" i="6"/>
  <c r="B22" i="6"/>
  <c r="B76" i="6"/>
  <c r="B18" i="6"/>
  <c r="B72" i="6"/>
  <c r="B14" i="6"/>
  <c r="A29" i="6"/>
  <c r="AD29" i="6" s="1"/>
  <c r="A87" i="6"/>
  <c r="A25" i="6"/>
  <c r="AD25" i="6" s="1"/>
  <c r="A83" i="6"/>
  <c r="A79" i="6"/>
  <c r="A21" i="6"/>
  <c r="AD21" i="6" s="1"/>
  <c r="A17" i="6"/>
  <c r="AD17" i="6" s="1"/>
  <c r="A75" i="6"/>
  <c r="A71" i="6"/>
  <c r="A13" i="6"/>
  <c r="B85" i="6"/>
  <c r="B27" i="6"/>
  <c r="B77" i="6"/>
  <c r="B19" i="6"/>
  <c r="A84" i="6"/>
  <c r="A26" i="6"/>
  <c r="AD26" i="6" s="1"/>
  <c r="A72" i="6"/>
  <c r="A14" i="6"/>
  <c r="C26" i="6"/>
  <c r="C84" i="6"/>
  <c r="C20" i="6"/>
  <c r="C78" i="6"/>
  <c r="C16" i="6"/>
  <c r="C74" i="6"/>
  <c r="B25" i="6"/>
  <c r="B83" i="6"/>
  <c r="B21" i="6"/>
  <c r="B79" i="6"/>
  <c r="B17" i="6"/>
  <c r="B75" i="6"/>
  <c r="B13" i="6"/>
  <c r="B71" i="6"/>
  <c r="A28" i="6"/>
  <c r="AD28" i="6" s="1"/>
  <c r="A86" i="6"/>
  <c r="A24" i="6"/>
  <c r="AD24" i="6" s="1"/>
  <c r="A82" i="6"/>
  <c r="A78" i="6"/>
  <c r="A20" i="6"/>
  <c r="AD20" i="6" s="1"/>
  <c r="A16" i="6"/>
  <c r="AD16" i="6" s="1"/>
  <c r="A74" i="6"/>
  <c r="A12" i="6"/>
  <c r="A70" i="6"/>
  <c r="C29" i="6"/>
  <c r="C87" i="6"/>
  <c r="C27" i="6"/>
  <c r="C85" i="6"/>
  <c r="C25" i="6"/>
  <c r="C83" i="6"/>
  <c r="C23" i="6"/>
  <c r="C81" i="6"/>
  <c r="C21" i="6"/>
  <c r="C79" i="6"/>
  <c r="C19" i="6"/>
  <c r="C77" i="6"/>
  <c r="C17" i="6"/>
  <c r="C75" i="6"/>
  <c r="C15" i="6"/>
  <c r="C73" i="6"/>
  <c r="C13" i="6"/>
  <c r="C71" i="6"/>
  <c r="B23" i="6"/>
  <c r="B81" i="6"/>
  <c r="A80" i="6"/>
  <c r="A22" i="6"/>
  <c r="AD22" i="6" s="1"/>
  <c r="C24" i="6"/>
  <c r="C82" i="6"/>
  <c r="C14" i="6"/>
  <c r="C72" i="6"/>
  <c r="B28" i="6"/>
  <c r="B86" i="6"/>
  <c r="B24" i="6"/>
  <c r="B82" i="6"/>
  <c r="B20" i="6"/>
  <c r="B78" i="6"/>
  <c r="B16" i="6"/>
  <c r="B74" i="6"/>
  <c r="B12" i="6"/>
  <c r="B70" i="6"/>
  <c r="A85" i="6"/>
  <c r="A27" i="6"/>
  <c r="AD27" i="6" s="1"/>
  <c r="A23" i="6"/>
  <c r="AD23" i="6" s="1"/>
  <c r="A81" i="6"/>
  <c r="A19" i="6"/>
  <c r="AD19" i="6" s="1"/>
  <c r="A77" i="6"/>
  <c r="A15" i="6"/>
  <c r="AD15" i="6" s="1"/>
  <c r="A73" i="6"/>
  <c r="A11" i="4"/>
  <c r="A11" i="6" s="1"/>
  <c r="AD11" i="6" s="1"/>
  <c r="A10" i="6"/>
  <c r="A68" i="6"/>
  <c r="B7" i="6"/>
  <c r="B65" i="6"/>
  <c r="C11" i="6"/>
  <c r="C69" i="6"/>
  <c r="C7" i="6"/>
  <c r="C65" i="6"/>
  <c r="B68" i="6"/>
  <c r="B10" i="6"/>
  <c r="B8" i="6"/>
  <c r="B66" i="6"/>
  <c r="C6" i="6"/>
  <c r="C64" i="6"/>
  <c r="B69" i="6"/>
  <c r="B11" i="6"/>
  <c r="A9" i="6"/>
  <c r="A67" i="6"/>
  <c r="C9" i="6"/>
  <c r="C67" i="6"/>
  <c r="B9" i="6"/>
  <c r="B67" i="6"/>
  <c r="A7" i="6"/>
  <c r="A65" i="6"/>
  <c r="C10" i="6"/>
  <c r="C68" i="6"/>
  <c r="C8" i="6"/>
  <c r="C66" i="6"/>
  <c r="A66" i="6"/>
  <c r="A8" i="6"/>
  <c r="A88" i="6"/>
  <c r="A30" i="6"/>
  <c r="AD30" i="6" s="1"/>
  <c r="E61" i="6"/>
  <c r="D62" i="6"/>
  <c r="F33" i="6"/>
  <c r="H35" i="6"/>
  <c r="L35" i="6"/>
  <c r="P35" i="6"/>
  <c r="R33" i="6"/>
  <c r="P37" i="6"/>
  <c r="O35" i="6"/>
  <c r="K35" i="6"/>
  <c r="G35" i="6"/>
  <c r="N33" i="6"/>
  <c r="L37" i="6"/>
  <c r="J33" i="6"/>
  <c r="H37" i="6"/>
  <c r="D33" i="6"/>
  <c r="Q33" i="6"/>
  <c r="M33" i="6"/>
  <c r="I33" i="6"/>
  <c r="E33" i="6"/>
  <c r="R35" i="6"/>
  <c r="N35" i="6"/>
  <c r="J35" i="6"/>
  <c r="F35" i="6"/>
  <c r="O37" i="6"/>
  <c r="K37" i="6"/>
  <c r="G37" i="6"/>
  <c r="P33" i="6"/>
  <c r="L33" i="6"/>
  <c r="H33" i="6"/>
  <c r="D35" i="6"/>
  <c r="Q35" i="6"/>
  <c r="M35" i="6"/>
  <c r="I35" i="6"/>
  <c r="E35" i="6"/>
  <c r="A6" i="4"/>
  <c r="A64" i="6" s="1"/>
  <c r="AC4" i="5"/>
  <c r="AC4" i="6" s="1"/>
  <c r="D65" i="6" l="1"/>
  <c r="D69" i="6"/>
  <c r="D73" i="6"/>
  <c r="D77" i="6"/>
  <c r="AC77" i="6" s="1"/>
  <c r="AD77" i="6" s="1"/>
  <c r="D81" i="6"/>
  <c r="D85" i="6"/>
  <c r="D64" i="6"/>
  <c r="D76" i="6"/>
  <c r="AC76" i="6" s="1"/>
  <c r="AD76" i="6" s="1"/>
  <c r="D88" i="6"/>
  <c r="D66" i="6"/>
  <c r="D70" i="6"/>
  <c r="D74" i="6"/>
  <c r="AC74" i="6" s="1"/>
  <c r="AD74" i="6" s="1"/>
  <c r="D78" i="6"/>
  <c r="D82" i="6"/>
  <c r="D86" i="6"/>
  <c r="AC86" i="6" s="1"/>
  <c r="AD86" i="6" s="1"/>
  <c r="D87" i="6"/>
  <c r="AC87" i="6" s="1"/>
  <c r="AD87" i="6" s="1"/>
  <c r="D72" i="6"/>
  <c r="D84" i="6"/>
  <c r="D67" i="6"/>
  <c r="D71" i="6"/>
  <c r="D75" i="6"/>
  <c r="D79" i="6"/>
  <c r="D83" i="6"/>
  <c r="AC83" i="6" s="1"/>
  <c r="AD83" i="6" s="1"/>
  <c r="D68" i="6"/>
  <c r="D80" i="6"/>
  <c r="AD14" i="6"/>
  <c r="AD13" i="6"/>
  <c r="AD8" i="6"/>
  <c r="AD12" i="6"/>
  <c r="AD9" i="6"/>
  <c r="AD10" i="6"/>
  <c r="A69" i="6"/>
  <c r="AD7" i="6"/>
  <c r="AC78" i="6"/>
  <c r="AD78" i="6" s="1"/>
  <c r="AC82" i="6"/>
  <c r="AD82" i="6" s="1"/>
  <c r="AC80" i="6"/>
  <c r="AD80" i="6" s="1"/>
  <c r="AC84" i="6"/>
  <c r="AD84" i="6" s="1"/>
  <c r="AC81" i="6"/>
  <c r="AD81" i="6" s="1"/>
  <c r="AC75" i="6"/>
  <c r="AD75" i="6" s="1"/>
  <c r="AC79" i="6"/>
  <c r="AD79" i="6" s="1"/>
  <c r="AC88" i="6"/>
  <c r="AD88" i="6" s="1"/>
  <c r="AC73" i="6"/>
  <c r="AD73" i="6" s="1"/>
  <c r="AC85" i="6"/>
  <c r="AD85" i="6" s="1"/>
  <c r="F61" i="6"/>
  <c r="F62" i="6" s="1"/>
  <c r="E62" i="6"/>
  <c r="A6" i="6"/>
  <c r="AD6" i="6" s="1"/>
  <c r="Q2" i="3"/>
  <c r="N2" i="3"/>
  <c r="K2" i="3"/>
  <c r="H2" i="3"/>
  <c r="E2" i="3"/>
  <c r="B2" i="3"/>
  <c r="F67" i="6" l="1"/>
  <c r="F71" i="6"/>
  <c r="F75" i="6"/>
  <c r="F79" i="6"/>
  <c r="F83" i="6"/>
  <c r="F87" i="6"/>
  <c r="F70" i="6"/>
  <c r="F82" i="6"/>
  <c r="F68" i="6"/>
  <c r="F72" i="6"/>
  <c r="F76" i="6"/>
  <c r="F80" i="6"/>
  <c r="F84" i="6"/>
  <c r="F88" i="6"/>
  <c r="F74" i="6"/>
  <c r="F86" i="6"/>
  <c r="F65" i="6"/>
  <c r="F69" i="6"/>
  <c r="F73" i="6"/>
  <c r="F77" i="6"/>
  <c r="F81" i="6"/>
  <c r="F85" i="6"/>
  <c r="F64" i="6"/>
  <c r="F66" i="6"/>
  <c r="F78" i="6"/>
  <c r="E66" i="6"/>
  <c r="E70" i="6"/>
  <c r="E74" i="6"/>
  <c r="E78" i="6"/>
  <c r="E82" i="6"/>
  <c r="E86" i="6"/>
  <c r="E73" i="6"/>
  <c r="E64" i="6"/>
  <c r="E89" i="6" s="1"/>
  <c r="E67" i="6"/>
  <c r="E71" i="6"/>
  <c r="E75" i="6"/>
  <c r="E79" i="6"/>
  <c r="E83" i="6"/>
  <c r="E87" i="6"/>
  <c r="E69" i="6"/>
  <c r="E85" i="6"/>
  <c r="E68" i="6"/>
  <c r="E72" i="6"/>
  <c r="E76" i="6"/>
  <c r="E80" i="6"/>
  <c r="E84" i="6"/>
  <c r="E88" i="6"/>
  <c r="E65" i="6"/>
  <c r="E77" i="6"/>
  <c r="E81" i="6"/>
  <c r="D42" i="6"/>
  <c r="D43" i="6" s="1"/>
  <c r="D89" i="6"/>
  <c r="AC89" i="6" s="1"/>
  <c r="G61" i="6"/>
  <c r="G62" i="6" s="1"/>
  <c r="Z61" i="6"/>
  <c r="Z62" i="6" s="1"/>
  <c r="G68" i="6" l="1"/>
  <c r="G72" i="6"/>
  <c r="G76" i="6"/>
  <c r="G80" i="6"/>
  <c r="G84" i="6"/>
  <c r="G88" i="6"/>
  <c r="G71" i="6"/>
  <c r="G83" i="6"/>
  <c r="G65" i="6"/>
  <c r="G69" i="6"/>
  <c r="G73" i="6"/>
  <c r="G77" i="6"/>
  <c r="G81" i="6"/>
  <c r="G85" i="6"/>
  <c r="G64" i="6"/>
  <c r="G75" i="6"/>
  <c r="G87" i="6"/>
  <c r="G66" i="6"/>
  <c r="G70" i="6"/>
  <c r="G74" i="6"/>
  <c r="G78" i="6"/>
  <c r="G82" i="6"/>
  <c r="G86" i="6"/>
  <c r="G67" i="6"/>
  <c r="G79" i="6"/>
  <c r="Z65" i="6"/>
  <c r="Z69" i="6"/>
  <c r="Z73" i="6"/>
  <c r="Z77" i="6"/>
  <c r="Z81" i="6"/>
  <c r="Z85" i="6"/>
  <c r="Z64" i="6"/>
  <c r="Z66" i="6"/>
  <c r="Z70" i="6"/>
  <c r="Z74" i="6"/>
  <c r="Z78" i="6"/>
  <c r="Z82" i="6"/>
  <c r="Z86" i="6"/>
  <c r="Z71" i="6"/>
  <c r="Z79" i="6"/>
  <c r="Z87" i="6"/>
  <c r="Z68" i="6"/>
  <c r="Z76" i="6"/>
  <c r="Z84" i="6"/>
  <c r="Z67" i="6"/>
  <c r="Z75" i="6"/>
  <c r="Z83" i="6"/>
  <c r="Z72" i="6"/>
  <c r="Z80" i="6"/>
  <c r="Z88" i="6"/>
  <c r="D48" i="6"/>
  <c r="D47" i="6"/>
  <c r="D46" i="6"/>
  <c r="F89" i="6"/>
  <c r="Z89" i="6"/>
  <c r="H61" i="6"/>
  <c r="H62" i="6" s="1"/>
  <c r="AA61" i="6"/>
  <c r="AA62" i="6" s="1"/>
  <c r="H67" i="6" l="1"/>
  <c r="H71" i="6"/>
  <c r="H68" i="6"/>
  <c r="H65" i="6"/>
  <c r="H69" i="6"/>
  <c r="H73" i="6"/>
  <c r="H72" i="6"/>
  <c r="H77" i="6"/>
  <c r="H81" i="6"/>
  <c r="H85" i="6"/>
  <c r="H64" i="6"/>
  <c r="H70" i="6"/>
  <c r="H84" i="6"/>
  <c r="H74" i="6"/>
  <c r="H78" i="6"/>
  <c r="H82" i="6"/>
  <c r="H86" i="6"/>
  <c r="H76" i="6"/>
  <c r="H88" i="6"/>
  <c r="H66" i="6"/>
  <c r="H75" i="6"/>
  <c r="H79" i="6"/>
  <c r="H83" i="6"/>
  <c r="H87" i="6"/>
  <c r="H80" i="6"/>
  <c r="AA68" i="6"/>
  <c r="AA72" i="6"/>
  <c r="AA76" i="6"/>
  <c r="AA80" i="6"/>
  <c r="AA84" i="6"/>
  <c r="AA88" i="6"/>
  <c r="AA65" i="6"/>
  <c r="AA69" i="6"/>
  <c r="AA73" i="6"/>
  <c r="AA77" i="6"/>
  <c r="AA81" i="6"/>
  <c r="AA85" i="6"/>
  <c r="AA66" i="6"/>
  <c r="AA74" i="6"/>
  <c r="AA82" i="6"/>
  <c r="AA71" i="6"/>
  <c r="AA79" i="6"/>
  <c r="AA87" i="6"/>
  <c r="AA64" i="6"/>
  <c r="AA70" i="6"/>
  <c r="AA78" i="6"/>
  <c r="AA86" i="6"/>
  <c r="AA67" i="6"/>
  <c r="AA75" i="6"/>
  <c r="AA83" i="6"/>
  <c r="Q46" i="6"/>
  <c r="Q42" i="6"/>
  <c r="Q45" i="6"/>
  <c r="Q44" i="6"/>
  <c r="Q43" i="6"/>
  <c r="D45" i="6"/>
  <c r="G89" i="6"/>
  <c r="I61" i="6"/>
  <c r="I62" i="6" s="1"/>
  <c r="AA89" i="6"/>
  <c r="AB61" i="6"/>
  <c r="AB62" i="6" s="1"/>
  <c r="AB67" i="6" l="1"/>
  <c r="AB71" i="6"/>
  <c r="AB75" i="6"/>
  <c r="AB79" i="6"/>
  <c r="AB83" i="6"/>
  <c r="AB87" i="6"/>
  <c r="AB68" i="6"/>
  <c r="AB72" i="6"/>
  <c r="AB76" i="6"/>
  <c r="AB80" i="6"/>
  <c r="AB84" i="6"/>
  <c r="AB88" i="6"/>
  <c r="AB69" i="6"/>
  <c r="AB77" i="6"/>
  <c r="AB85" i="6"/>
  <c r="AB64" i="6"/>
  <c r="AB66" i="6"/>
  <c r="AB74" i="6"/>
  <c r="AB82" i="6"/>
  <c r="AB65" i="6"/>
  <c r="AB73" i="6"/>
  <c r="AB81" i="6"/>
  <c r="AB70" i="6"/>
  <c r="AB78" i="6"/>
  <c r="AB86" i="6"/>
  <c r="I68" i="6"/>
  <c r="I72" i="6"/>
  <c r="I76" i="6"/>
  <c r="I80" i="6"/>
  <c r="I84" i="6"/>
  <c r="I88" i="6"/>
  <c r="I65" i="6"/>
  <c r="I69" i="6"/>
  <c r="I73" i="6"/>
  <c r="I77" i="6"/>
  <c r="I81" i="6"/>
  <c r="I85" i="6"/>
  <c r="I64" i="6"/>
  <c r="I66" i="6"/>
  <c r="I70" i="6"/>
  <c r="I74" i="6"/>
  <c r="I78" i="6"/>
  <c r="I82" i="6"/>
  <c r="I86" i="6"/>
  <c r="I67" i="6"/>
  <c r="I83" i="6"/>
  <c r="I71" i="6"/>
  <c r="I87" i="6"/>
  <c r="I75" i="6"/>
  <c r="I79" i="6"/>
  <c r="D44" i="6"/>
  <c r="G43" i="6" s="1"/>
  <c r="A91" i="6" s="1"/>
  <c r="H39" i="6"/>
  <c r="L39" i="6"/>
  <c r="P39" i="6"/>
  <c r="T39" i="6"/>
  <c r="G38" i="6"/>
  <c r="K38" i="6"/>
  <c r="O38" i="6"/>
  <c r="S38" i="6"/>
  <c r="W38" i="6"/>
  <c r="F36" i="6"/>
  <c r="J36" i="6"/>
  <c r="N36" i="6"/>
  <c r="R36" i="6"/>
  <c r="V36" i="6"/>
  <c r="F34" i="6"/>
  <c r="J34" i="6"/>
  <c r="N34" i="6"/>
  <c r="R34" i="6"/>
  <c r="V34" i="6"/>
  <c r="D34" i="6"/>
  <c r="G39" i="6"/>
  <c r="O39" i="6"/>
  <c r="W39" i="6"/>
  <c r="F38" i="6"/>
  <c r="N38" i="6"/>
  <c r="V38" i="6"/>
  <c r="E36" i="6"/>
  <c r="M36" i="6"/>
  <c r="U36" i="6"/>
  <c r="I34" i="6"/>
  <c r="Q34" i="6"/>
  <c r="D36" i="6"/>
  <c r="E39" i="6"/>
  <c r="I39" i="6"/>
  <c r="M39" i="6"/>
  <c r="Q39" i="6"/>
  <c r="U39" i="6"/>
  <c r="D39" i="6"/>
  <c r="H38" i="6"/>
  <c r="L38" i="6"/>
  <c r="P38" i="6"/>
  <c r="T38" i="6"/>
  <c r="G36" i="6"/>
  <c r="K36" i="6"/>
  <c r="O36" i="6"/>
  <c r="S36" i="6"/>
  <c r="W36" i="6"/>
  <c r="G34" i="6"/>
  <c r="K34" i="6"/>
  <c r="O34" i="6"/>
  <c r="S34" i="6"/>
  <c r="W34" i="6"/>
  <c r="I36" i="6"/>
  <c r="E34" i="6"/>
  <c r="U34" i="6"/>
  <c r="F39" i="6"/>
  <c r="J39" i="6"/>
  <c r="N39" i="6"/>
  <c r="R39" i="6"/>
  <c r="V39" i="6"/>
  <c r="E38" i="6"/>
  <c r="I38" i="6"/>
  <c r="M38" i="6"/>
  <c r="Q38" i="6"/>
  <c r="U38" i="6"/>
  <c r="D38" i="6"/>
  <c r="H36" i="6"/>
  <c r="L36" i="6"/>
  <c r="P36" i="6"/>
  <c r="T36" i="6"/>
  <c r="H34" i="6"/>
  <c r="L34" i="6"/>
  <c r="P34" i="6"/>
  <c r="T34" i="6"/>
  <c r="K39" i="6"/>
  <c r="S39" i="6"/>
  <c r="J38" i="6"/>
  <c r="R38" i="6"/>
  <c r="Q36" i="6"/>
  <c r="M34" i="6"/>
  <c r="H89" i="6"/>
  <c r="J61" i="6"/>
  <c r="J62" i="6" s="1"/>
  <c r="AB89" i="6"/>
  <c r="J65" i="6" l="1"/>
  <c r="J69" i="6"/>
  <c r="J73" i="6"/>
  <c r="J77" i="6"/>
  <c r="J81" i="6"/>
  <c r="J85" i="6"/>
  <c r="J64" i="6"/>
  <c r="J66" i="6"/>
  <c r="J89" i="6" s="1"/>
  <c r="J70" i="6"/>
  <c r="J74" i="6"/>
  <c r="J78" i="6"/>
  <c r="J82" i="6"/>
  <c r="J86" i="6"/>
  <c r="J67" i="6"/>
  <c r="J71" i="6"/>
  <c r="J75" i="6"/>
  <c r="J79" i="6"/>
  <c r="J83" i="6"/>
  <c r="J87" i="6"/>
  <c r="J76" i="6"/>
  <c r="J80" i="6"/>
  <c r="J88" i="6"/>
  <c r="J68" i="6"/>
  <c r="J84" i="6"/>
  <c r="J72" i="6"/>
  <c r="I89" i="6"/>
  <c r="K61" i="6"/>
  <c r="K62" i="6" s="1"/>
  <c r="K66" i="6" l="1"/>
  <c r="K70" i="6"/>
  <c r="K74" i="6"/>
  <c r="K78" i="6"/>
  <c r="K82" i="6"/>
  <c r="K86" i="6"/>
  <c r="K67" i="6"/>
  <c r="K71" i="6"/>
  <c r="K75" i="6"/>
  <c r="K79" i="6"/>
  <c r="K83" i="6"/>
  <c r="K87" i="6"/>
  <c r="K68" i="6"/>
  <c r="K72" i="6"/>
  <c r="K76" i="6"/>
  <c r="K80" i="6"/>
  <c r="K84" i="6"/>
  <c r="K88" i="6"/>
  <c r="K69" i="6"/>
  <c r="K85" i="6"/>
  <c r="K81" i="6"/>
  <c r="K73" i="6"/>
  <c r="K64" i="6"/>
  <c r="K89" i="6" s="1"/>
  <c r="K65" i="6"/>
  <c r="K77" i="6"/>
  <c r="L61" i="6"/>
  <c r="L62" i="6" s="1"/>
  <c r="L67" i="6" l="1"/>
  <c r="L71" i="6"/>
  <c r="L75" i="6"/>
  <c r="L79" i="6"/>
  <c r="L83" i="6"/>
  <c r="L87" i="6"/>
  <c r="L68" i="6"/>
  <c r="L72" i="6"/>
  <c r="L76" i="6"/>
  <c r="L80" i="6"/>
  <c r="L84" i="6"/>
  <c r="L88" i="6"/>
  <c r="L65" i="6"/>
  <c r="L69" i="6"/>
  <c r="L73" i="6"/>
  <c r="L77" i="6"/>
  <c r="L81" i="6"/>
  <c r="L85" i="6"/>
  <c r="L64" i="6"/>
  <c r="L78" i="6"/>
  <c r="L66" i="6"/>
  <c r="L82" i="6"/>
  <c r="L70" i="6"/>
  <c r="L86" i="6"/>
  <c r="L74" i="6"/>
  <c r="M61" i="6"/>
  <c r="M62" i="6" s="1"/>
  <c r="L89" i="6"/>
  <c r="M68" i="6" l="1"/>
  <c r="M72" i="6"/>
  <c r="M76" i="6"/>
  <c r="M80" i="6"/>
  <c r="M84" i="6"/>
  <c r="M88" i="6"/>
  <c r="M65" i="6"/>
  <c r="M69" i="6"/>
  <c r="M73" i="6"/>
  <c r="M77" i="6"/>
  <c r="M81" i="6"/>
  <c r="M85" i="6"/>
  <c r="M64" i="6"/>
  <c r="M66" i="6"/>
  <c r="M70" i="6"/>
  <c r="M74" i="6"/>
  <c r="M78" i="6"/>
  <c r="M82" i="6"/>
  <c r="M86" i="6"/>
  <c r="M71" i="6"/>
  <c r="M87" i="6"/>
  <c r="M83" i="6"/>
  <c r="M75" i="6"/>
  <c r="M67" i="6"/>
  <c r="M79" i="6"/>
  <c r="N61" i="6"/>
  <c r="N62" i="6" s="1"/>
  <c r="M89" i="6"/>
  <c r="N65" i="6" l="1"/>
  <c r="N69" i="6"/>
  <c r="N73" i="6"/>
  <c r="N77" i="6"/>
  <c r="N81" i="6"/>
  <c r="N85" i="6"/>
  <c r="N64" i="6"/>
  <c r="N66" i="6"/>
  <c r="N70" i="6"/>
  <c r="N74" i="6"/>
  <c r="N78" i="6"/>
  <c r="N82" i="6"/>
  <c r="N86" i="6"/>
  <c r="N67" i="6"/>
  <c r="N71" i="6"/>
  <c r="N75" i="6"/>
  <c r="N79" i="6"/>
  <c r="N83" i="6"/>
  <c r="N87" i="6"/>
  <c r="N80" i="6"/>
  <c r="N68" i="6"/>
  <c r="N84" i="6"/>
  <c r="N72" i="6"/>
  <c r="N88" i="6"/>
  <c r="N76" i="6"/>
  <c r="O61" i="6"/>
  <c r="O62" i="6" s="1"/>
  <c r="N89" i="6"/>
  <c r="O66" i="6" l="1"/>
  <c r="O70" i="6"/>
  <c r="O74" i="6"/>
  <c r="O78" i="6"/>
  <c r="O67" i="6"/>
  <c r="O71" i="6"/>
  <c r="O75" i="6"/>
  <c r="O79" i="6"/>
  <c r="O68" i="6"/>
  <c r="O76" i="6"/>
  <c r="O82" i="6"/>
  <c r="O86" i="6"/>
  <c r="O69" i="6"/>
  <c r="O77" i="6"/>
  <c r="O83" i="6"/>
  <c r="O87" i="6"/>
  <c r="O72" i="6"/>
  <c r="O80" i="6"/>
  <c r="O84" i="6"/>
  <c r="O88" i="6"/>
  <c r="O65" i="6"/>
  <c r="O64" i="6"/>
  <c r="O73" i="6"/>
  <c r="O85" i="6"/>
  <c r="O81" i="6"/>
  <c r="P61" i="6"/>
  <c r="P62" i="6" s="1"/>
  <c r="O89" i="6"/>
  <c r="P67" i="6" l="1"/>
  <c r="P71" i="6"/>
  <c r="P75" i="6"/>
  <c r="P79" i="6"/>
  <c r="P83" i="6"/>
  <c r="P87" i="6"/>
  <c r="P68" i="6"/>
  <c r="P72" i="6"/>
  <c r="P76" i="6"/>
  <c r="P80" i="6"/>
  <c r="P84" i="6"/>
  <c r="P88" i="6"/>
  <c r="P65" i="6"/>
  <c r="P73" i="6"/>
  <c r="P81" i="6"/>
  <c r="P70" i="6"/>
  <c r="P78" i="6"/>
  <c r="P86" i="6"/>
  <c r="P69" i="6"/>
  <c r="P77" i="6"/>
  <c r="P85" i="6"/>
  <c r="P64" i="6"/>
  <c r="P66" i="6"/>
  <c r="P82" i="6"/>
  <c r="P74" i="6"/>
  <c r="Q61" i="6"/>
  <c r="Q62" i="6" s="1"/>
  <c r="P89" i="6"/>
  <c r="Q66" i="6" l="1"/>
  <c r="Q70" i="6"/>
  <c r="Q74" i="6"/>
  <c r="Q78" i="6"/>
  <c r="Q82" i="6"/>
  <c r="Q86" i="6"/>
  <c r="Q67" i="6"/>
  <c r="Q71" i="6"/>
  <c r="Q75" i="6"/>
  <c r="Q79" i="6"/>
  <c r="Q83" i="6"/>
  <c r="Q87" i="6"/>
  <c r="Q64" i="6"/>
  <c r="Q68" i="6"/>
  <c r="Q76" i="6"/>
  <c r="Q84" i="6"/>
  <c r="Q65" i="6"/>
  <c r="Q73" i="6"/>
  <c r="Q81" i="6"/>
  <c r="Q72" i="6"/>
  <c r="Q80" i="6"/>
  <c r="Q88" i="6"/>
  <c r="Q85" i="6"/>
  <c r="Q77" i="6"/>
  <c r="Q69" i="6"/>
  <c r="R61" i="6"/>
  <c r="R62" i="6" s="1"/>
  <c r="Q89" i="6"/>
  <c r="R65" i="6" l="1"/>
  <c r="R69" i="6"/>
  <c r="R73" i="6"/>
  <c r="R77" i="6"/>
  <c r="R81" i="6"/>
  <c r="R85" i="6"/>
  <c r="R64" i="6"/>
  <c r="R66" i="6"/>
  <c r="R70" i="6"/>
  <c r="R74" i="6"/>
  <c r="R78" i="6"/>
  <c r="R82" i="6"/>
  <c r="R86" i="6"/>
  <c r="R71" i="6"/>
  <c r="R79" i="6"/>
  <c r="R87" i="6"/>
  <c r="R68" i="6"/>
  <c r="R76" i="6"/>
  <c r="R84" i="6"/>
  <c r="R67" i="6"/>
  <c r="R75" i="6"/>
  <c r="R83" i="6"/>
  <c r="R80" i="6"/>
  <c r="R88" i="6"/>
  <c r="R72" i="6"/>
  <c r="S61" i="6"/>
  <c r="S62" i="6" s="1"/>
  <c r="R89" i="6"/>
  <c r="S68" i="6" l="1"/>
  <c r="S72" i="6"/>
  <c r="S76" i="6"/>
  <c r="S80" i="6"/>
  <c r="S84" i="6"/>
  <c r="S88" i="6"/>
  <c r="S65" i="6"/>
  <c r="S69" i="6"/>
  <c r="S73" i="6"/>
  <c r="S77" i="6"/>
  <c r="S81" i="6"/>
  <c r="S85" i="6"/>
  <c r="S66" i="6"/>
  <c r="S74" i="6"/>
  <c r="S82" i="6"/>
  <c r="S71" i="6"/>
  <c r="S79" i="6"/>
  <c r="S87" i="6"/>
  <c r="S64" i="6"/>
  <c r="S70" i="6"/>
  <c r="S78" i="6"/>
  <c r="S86" i="6"/>
  <c r="S75" i="6"/>
  <c r="S67" i="6"/>
  <c r="S83" i="6"/>
  <c r="T61" i="6"/>
  <c r="T62" i="6" s="1"/>
  <c r="S89" i="6"/>
  <c r="T67" i="6" l="1"/>
  <c r="T71" i="6"/>
  <c r="T75" i="6"/>
  <c r="T79" i="6"/>
  <c r="T83" i="6"/>
  <c r="T87" i="6"/>
  <c r="T68" i="6"/>
  <c r="T72" i="6"/>
  <c r="T76" i="6"/>
  <c r="T80" i="6"/>
  <c r="T84" i="6"/>
  <c r="T88" i="6"/>
  <c r="T69" i="6"/>
  <c r="T77" i="6"/>
  <c r="T85" i="6"/>
  <c r="T64" i="6"/>
  <c r="T66" i="6"/>
  <c r="T74" i="6"/>
  <c r="T82" i="6"/>
  <c r="T65" i="6"/>
  <c r="T73" i="6"/>
  <c r="T81" i="6"/>
  <c r="T70" i="6"/>
  <c r="T78" i="6"/>
  <c r="T86" i="6"/>
  <c r="U61" i="6"/>
  <c r="U62" i="6" s="1"/>
  <c r="T89" i="6"/>
  <c r="U66" i="6" l="1"/>
  <c r="U70" i="6"/>
  <c r="U74" i="6"/>
  <c r="U78" i="6"/>
  <c r="U82" i="6"/>
  <c r="U86" i="6"/>
  <c r="U67" i="6"/>
  <c r="U71" i="6"/>
  <c r="U75" i="6"/>
  <c r="U79" i="6"/>
  <c r="U83" i="6"/>
  <c r="U87" i="6"/>
  <c r="U64" i="6"/>
  <c r="U72" i="6"/>
  <c r="U80" i="6"/>
  <c r="U88" i="6"/>
  <c r="U69" i="6"/>
  <c r="U77" i="6"/>
  <c r="U85" i="6"/>
  <c r="U68" i="6"/>
  <c r="U76" i="6"/>
  <c r="U84" i="6"/>
  <c r="U65" i="6"/>
  <c r="U73" i="6"/>
  <c r="U81" i="6"/>
  <c r="V61" i="6"/>
  <c r="V62" i="6" s="1"/>
  <c r="U89" i="6"/>
  <c r="V65" i="6" l="1"/>
  <c r="V69" i="6"/>
  <c r="V73" i="6"/>
  <c r="V77" i="6"/>
  <c r="V81" i="6"/>
  <c r="V85" i="6"/>
  <c r="V64" i="6"/>
  <c r="V66" i="6"/>
  <c r="V70" i="6"/>
  <c r="V74" i="6"/>
  <c r="V78" i="6"/>
  <c r="V82" i="6"/>
  <c r="V86" i="6"/>
  <c r="V67" i="6"/>
  <c r="V75" i="6"/>
  <c r="V83" i="6"/>
  <c r="V72" i="6"/>
  <c r="V80" i="6"/>
  <c r="V88" i="6"/>
  <c r="V71" i="6"/>
  <c r="V79" i="6"/>
  <c r="V87" i="6"/>
  <c r="V84" i="6"/>
  <c r="V68" i="6"/>
  <c r="V76" i="6"/>
  <c r="W61" i="6"/>
  <c r="V89" i="6"/>
  <c r="W62" i="6" l="1"/>
  <c r="X61" i="6"/>
  <c r="W68" i="6" l="1"/>
  <c r="W72" i="6"/>
  <c r="W76" i="6"/>
  <c r="W80" i="6"/>
  <c r="W84" i="6"/>
  <c r="W88" i="6"/>
  <c r="W65" i="6"/>
  <c r="W69" i="6"/>
  <c r="W73" i="6"/>
  <c r="W77" i="6"/>
  <c r="W81" i="6"/>
  <c r="W85" i="6"/>
  <c r="W70" i="6"/>
  <c r="W78" i="6"/>
  <c r="W86" i="6"/>
  <c r="W67" i="6"/>
  <c r="W75" i="6"/>
  <c r="W83" i="6"/>
  <c r="W66" i="6"/>
  <c r="W74" i="6"/>
  <c r="W82" i="6"/>
  <c r="W87" i="6"/>
  <c r="W79" i="6"/>
  <c r="W64" i="6"/>
  <c r="W71" i="6"/>
  <c r="W89" i="6"/>
  <c r="X62" i="6"/>
  <c r="Y61" i="6"/>
  <c r="Y62" i="6" s="1"/>
  <c r="Y66" i="6" l="1"/>
  <c r="Y70" i="6"/>
  <c r="Y74" i="6"/>
  <c r="Y78" i="6"/>
  <c r="Y82" i="6"/>
  <c r="Y86" i="6"/>
  <c r="Y67" i="6"/>
  <c r="Y71" i="6"/>
  <c r="Y75" i="6"/>
  <c r="Y79" i="6"/>
  <c r="Y83" i="6"/>
  <c r="Y87" i="6"/>
  <c r="Y64" i="6"/>
  <c r="Y68" i="6"/>
  <c r="Y76" i="6"/>
  <c r="Y84" i="6"/>
  <c r="Y65" i="6"/>
  <c r="Y73" i="6"/>
  <c r="Y81" i="6"/>
  <c r="Y72" i="6"/>
  <c r="Y80" i="6"/>
  <c r="Y88" i="6"/>
  <c r="Y77" i="6"/>
  <c r="Y85" i="6"/>
  <c r="Y69" i="6"/>
  <c r="X67" i="6"/>
  <c r="X71" i="6"/>
  <c r="X75" i="6"/>
  <c r="X79" i="6"/>
  <c r="X83" i="6"/>
  <c r="X87" i="6"/>
  <c r="X68" i="6"/>
  <c r="X72" i="6"/>
  <c r="X76" i="6"/>
  <c r="X80" i="6"/>
  <c r="X84" i="6"/>
  <c r="X88" i="6"/>
  <c r="X65" i="6"/>
  <c r="X73" i="6"/>
  <c r="X81" i="6"/>
  <c r="X70" i="6"/>
  <c r="X78" i="6"/>
  <c r="X86" i="6"/>
  <c r="X69" i="6"/>
  <c r="X77" i="6"/>
  <c r="X85" i="6"/>
  <c r="X64" i="6"/>
  <c r="X82" i="6"/>
  <c r="X74" i="6"/>
  <c r="X66" i="6"/>
  <c r="AC69" i="6"/>
  <c r="AD69" i="6" s="1"/>
  <c r="AC70" i="6"/>
  <c r="AD70" i="6" s="1"/>
  <c r="Y89" i="6"/>
  <c r="X89" i="6"/>
  <c r="AC71" i="6" l="1"/>
  <c r="AD71" i="6" s="1"/>
  <c r="AC68" i="6"/>
  <c r="AD68" i="6" s="1"/>
  <c r="AC67" i="6"/>
  <c r="AD67" i="6" s="1"/>
  <c r="AC66" i="6"/>
  <c r="AD66" i="6" s="1"/>
  <c r="AC72" i="6"/>
  <c r="AD72" i="6" s="1"/>
  <c r="AD89" i="6"/>
  <c r="AC64" i="6"/>
  <c r="AD64" i="6" s="1"/>
  <c r="AC65" i="6"/>
  <c r="AD65" i="6" s="1"/>
</calcChain>
</file>

<file path=xl/comments1.xml><?xml version="1.0" encoding="utf-8"?>
<comments xmlns="http://schemas.openxmlformats.org/spreadsheetml/2006/main">
  <authors>
    <author>Yazar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162"/>
          </rPr>
          <t>HEPSİNİ BÜYÜK HARFLE YAZINIZ.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  <charset val="162"/>
          </rPr>
          <t>HEPSİNİ BÜYÜK HARFLE YAZINIZ.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162"/>
          </rPr>
          <t>Sadece soyadın tamamını büyük harflerle yazınız.
Örnek</t>
        </r>
        <r>
          <rPr>
            <b/>
            <sz val="9"/>
            <color indexed="81"/>
            <rFont val="Tahoma"/>
            <family val="2"/>
            <charset val="162"/>
          </rPr>
          <t>: Ali BAL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162"/>
          </rPr>
          <t xml:space="preserve">Sadece baş harfleri büyük yazınız.
Örnek: </t>
        </r>
        <r>
          <rPr>
            <b/>
            <sz val="9"/>
            <color indexed="81"/>
            <rFont val="Tahoma"/>
            <family val="2"/>
            <charset val="162"/>
          </rPr>
          <t>Bilişim Teknolojileri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162"/>
          </rPr>
          <t>5/A</t>
        </r>
        <r>
          <rPr>
            <sz val="9"/>
            <color indexed="81"/>
            <rFont val="Tahoma"/>
            <family val="2"/>
            <charset val="162"/>
          </rPr>
          <t xml:space="preserve"> ŞEKLİNDE YAZINIZ.
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AC2" authorId="0" shapeId="0">
      <text>
        <r>
          <rPr>
            <sz val="9"/>
            <color indexed="81"/>
            <rFont val="Tahoma"/>
            <family val="2"/>
            <charset val="162"/>
          </rPr>
          <t xml:space="preserve">Örnek: </t>
        </r>
        <r>
          <rPr>
            <b/>
            <sz val="9"/>
            <color indexed="81"/>
            <rFont val="Tahoma"/>
            <family val="2"/>
            <charset val="162"/>
          </rPr>
          <t xml:space="preserve">14.01.2016 </t>
        </r>
        <r>
          <rPr>
            <sz val="9"/>
            <color indexed="81"/>
            <rFont val="Tahoma"/>
            <family val="2"/>
            <charset val="162"/>
          </rPr>
          <t>şeklinde yazınız.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Bu alanı boş bırakırsanız öğrenci sınavı girmedi olarak kabul edilir.</t>
        </r>
      </text>
    </comment>
    <comment ref="AC41" authorId="0" shapeId="0">
      <text>
        <r>
          <rPr>
            <sz val="9"/>
            <color indexed="81"/>
            <rFont val="Tahoma"/>
            <family val="2"/>
            <charset val="162"/>
          </rPr>
          <t xml:space="preserve">Örnek: </t>
        </r>
        <r>
          <rPr>
            <b/>
            <sz val="9"/>
            <color indexed="81"/>
            <rFont val="Tahoma"/>
            <family val="2"/>
            <charset val="162"/>
          </rPr>
          <t xml:space="preserve">14.01.2016 </t>
        </r>
        <r>
          <rPr>
            <sz val="9"/>
            <color indexed="81"/>
            <rFont val="Tahoma"/>
            <family val="2"/>
            <charset val="162"/>
          </rPr>
          <t>şeklinde yazınız.</t>
        </r>
      </text>
    </comment>
  </commentList>
</comments>
</file>

<file path=xl/sharedStrings.xml><?xml version="1.0" encoding="utf-8"?>
<sst xmlns="http://schemas.openxmlformats.org/spreadsheetml/2006/main" count="83" uniqueCount="58">
  <si>
    <t>TEMEL BİLGİLER</t>
  </si>
  <si>
    <t>OKULUN ADI:</t>
  </si>
  <si>
    <t>DERSİN ADI:</t>
  </si>
  <si>
    <t>SINIF İSMİ YAZINIZ</t>
  </si>
  <si>
    <t>SINIF LİSTELERİ</t>
  </si>
  <si>
    <t>SIRA NO</t>
  </si>
  <si>
    <t>ÖĞRENCİ NO</t>
  </si>
  <si>
    <t>ADI SOYADI</t>
  </si>
  <si>
    <t>SINIF SEÇ</t>
  </si>
  <si>
    <t>EĞİTİM - ÖĞRETİM YILI</t>
  </si>
  <si>
    <t>DÖNEM SEÇ</t>
  </si>
  <si>
    <t>SINAV SEÇ</t>
  </si>
  <si>
    <t>SEÇİLEN SINIF LİSTESİ</t>
  </si>
  <si>
    <t>NOT BAREMİ</t>
  </si>
  <si>
    <t>Sınavda sorulan soruların puan değerlerini ilgili soru numarasının altına yazınız.</t>
  </si>
  <si>
    <t>SORU NO</t>
  </si>
  <si>
    <t>PUAN DEĞERİ</t>
  </si>
  <si>
    <t>TOPLAM</t>
  </si>
  <si>
    <t>SORULARIN PUAN DEĞERİ</t>
  </si>
  <si>
    <t>SORUNUN KAZANIMI</t>
  </si>
  <si>
    <t>ÖĞR. NO</t>
  </si>
  <si>
    <t>SINAV TARİHİ</t>
  </si>
  <si>
    <t>DERECE</t>
  </si>
  <si>
    <t>SORU KAZANIMLARI</t>
  </si>
  <si>
    <t>KAZANIM</t>
  </si>
  <si>
    <t>SORULAR</t>
  </si>
  <si>
    <t>SORULARDAN ALINAN PUANIN ARİTMETİK ORTALAMASI</t>
  </si>
  <si>
    <t>SORULARDAN SIFIR PUAN ALANLARIN SAYISI</t>
  </si>
  <si>
    <t>SORULARDAN TAM PUAN ALANLARIN YÜZDESİ</t>
  </si>
  <si>
    <t>SORULARDAN TAM PUAN ALANLARIN SAYISI</t>
  </si>
  <si>
    <t>SORULARDAN SIFIR PUAN ALANLARIN YÜZDESİ</t>
  </si>
  <si>
    <t>Ders Öğretmeni:</t>
  </si>
  <si>
    <t>Branşı:</t>
  </si>
  <si>
    <t>KAZANIMIN BULUNDUĞU SORU SAYISI</t>
  </si>
  <si>
    <t>KAZANIMLAR</t>
  </si>
  <si>
    <t>ÖĞRENCİLERİN KAZANIMLARDAKİ BAŞARI YÜZDELERİ</t>
  </si>
  <si>
    <t>SINIF ORTALAMASI</t>
  </si>
  <si>
    <t>KAZANIMLARDAKİ GENEL BAŞARI DURUMU</t>
  </si>
  <si>
    <t>BAŞARISIZ</t>
  </si>
  <si>
    <t>SINIF MEVCUDU</t>
  </si>
  <si>
    <t>SINAVA KATILAR ÖĞRECİ SAYISI</t>
  </si>
  <si>
    <t>BAŞARILI ÖĞRECİ SAYISI</t>
  </si>
  <si>
    <t>BAŞARISIZ ÖĞRECİ SAYISI</t>
  </si>
  <si>
    <t>SINIF NOT ORTALAMASI</t>
  </si>
  <si>
    <t>EN YÜKSEK PUAN</t>
  </si>
  <si>
    <t>EN DÜŞÜK PUAN</t>
  </si>
  <si>
    <t>BAŞARILI</t>
  </si>
  <si>
    <t>KALDI</t>
  </si>
  <si>
    <t>GEÇER</t>
  </si>
  <si>
    <t>ORTA</t>
  </si>
  <si>
    <t>İYİ</t>
  </si>
  <si>
    <t>PEKİYİ</t>
  </si>
  <si>
    <t>SORULARIN DOĞRU CEVAPLANMA YÜZDELERİ</t>
  </si>
  <si>
    <t>SORULARDAN ALINAN TOPLAM PUAN</t>
  </si>
  <si>
    <t>NOTU</t>
  </si>
  <si>
    <t>2015 - 2016</t>
  </si>
  <si>
    <t>I. SINAV</t>
  </si>
  <si>
    <t>I.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</si>
</sst>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3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72"/>
      <color theme="4" tint="-0.499984740745262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3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8"/>
      <color theme="1"/>
      <name val="Calibri"/>
      <family val="2"/>
      <charset val="162"/>
      <scheme val="minor"/>
    </font>
    <font>
      <sz val="7.5"/>
      <color theme="1"/>
      <name val="Calibri"/>
      <family val="2"/>
      <charset val="162"/>
      <scheme val="minor"/>
    </font>
    <font>
      <sz val="10"/>
      <color theme="1"/>
      <name val="Agency FB"/>
      <family val="2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8" fillId="7" borderId="1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horizontal="center" vertical="center"/>
      <protection hidden="1"/>
    </xf>
    <xf numFmtId="0" fontId="0" fillId="7" borderId="2" xfId="0" applyFill="1" applyBorder="1" applyAlignment="1" applyProtection="1">
      <alignment wrapText="1"/>
      <protection hidden="1"/>
    </xf>
    <xf numFmtId="0" fontId="3" fillId="12" borderId="1" xfId="0" applyFont="1" applyFill="1" applyBorder="1" applyAlignment="1" applyProtection="1">
      <alignment horizontal="center"/>
      <protection hidden="1"/>
    </xf>
    <xf numFmtId="0" fontId="3" fillId="12" borderId="1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11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wrapText="1"/>
      <protection locked="0"/>
    </xf>
    <xf numFmtId="0" fontId="0" fillId="10" borderId="1" xfId="0" applyFill="1" applyBorder="1" applyAlignment="1" applyProtection="1">
      <alignment wrapText="1"/>
      <protection locked="0"/>
    </xf>
    <xf numFmtId="0" fontId="13" fillId="13" borderId="1" xfId="0" applyFont="1" applyFill="1" applyBorder="1" applyAlignment="1" applyProtection="1">
      <alignment horizontal="center" vertical="center"/>
      <protection hidden="1"/>
    </xf>
    <xf numFmtId="0" fontId="8" fillId="11" borderId="1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11" borderId="1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3" fillId="15" borderId="0" xfId="0" applyFont="1" applyFill="1" applyProtection="1">
      <protection hidden="1"/>
    </xf>
    <xf numFmtId="0" fontId="0" fillId="15" borderId="0" xfId="0" applyFill="1" applyProtection="1">
      <protection hidden="1"/>
    </xf>
    <xf numFmtId="0" fontId="2" fillId="15" borderId="0" xfId="0" applyFont="1" applyFill="1" applyProtection="1">
      <protection hidden="1"/>
    </xf>
    <xf numFmtId="0" fontId="0" fillId="15" borderId="0" xfId="0" applyFill="1" applyAlignment="1" applyProtection="1">
      <alignment horizontal="center"/>
      <protection hidden="1"/>
    </xf>
    <xf numFmtId="0" fontId="0" fillId="15" borderId="0" xfId="0" applyFill="1" applyAlignment="1" applyProtection="1">
      <alignment wrapText="1"/>
      <protection hidden="1"/>
    </xf>
    <xf numFmtId="0" fontId="0" fillId="15" borderId="0" xfId="0" applyFill="1"/>
    <xf numFmtId="0" fontId="2" fillId="5" borderId="3" xfId="0" applyFont="1" applyFill="1" applyBorder="1" applyAlignment="1" applyProtection="1">
      <alignment horizontal="center"/>
      <protection locked="0"/>
    </xf>
    <xf numFmtId="0" fontId="13" fillId="15" borderId="0" xfId="0" applyFont="1" applyFill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0" fontId="8" fillId="13" borderId="1" xfId="0" applyFont="1" applyFill="1" applyBorder="1" applyAlignment="1" applyProtection="1">
      <alignment horizontal="center" vertical="center" wrapText="1"/>
      <protection hidden="1"/>
    </xf>
    <xf numFmtId="0" fontId="0" fillId="9" borderId="1" xfId="0" applyNumberFormat="1" applyFill="1" applyBorder="1" applyAlignment="1" applyProtection="1">
      <alignment wrapText="1"/>
      <protection locked="0"/>
    </xf>
    <xf numFmtId="0" fontId="0" fillId="10" borderId="1" xfId="0" applyNumberFormat="1" applyFill="1" applyBorder="1" applyAlignment="1" applyProtection="1">
      <alignment wrapText="1"/>
      <protection locked="0"/>
    </xf>
    <xf numFmtId="0" fontId="0" fillId="15" borderId="0" xfId="0" applyFill="1" applyAlignment="1" applyProtection="1">
      <protection hidden="1"/>
    </xf>
    <xf numFmtId="0" fontId="0" fillId="15" borderId="7" xfId="0" applyFill="1" applyBorder="1" applyAlignment="1" applyProtection="1">
      <protection hidden="1"/>
    </xf>
    <xf numFmtId="164" fontId="0" fillId="7" borderId="2" xfId="0" applyNumberFormat="1" applyFill="1" applyBorder="1" applyAlignment="1" applyProtection="1">
      <alignment wrapText="1"/>
      <protection hidden="1"/>
    </xf>
    <xf numFmtId="164" fontId="0" fillId="9" borderId="1" xfId="0" applyNumberFormat="1" applyFill="1" applyBorder="1" applyAlignment="1" applyProtection="1">
      <alignment wrapText="1"/>
      <protection hidden="1"/>
    </xf>
    <xf numFmtId="0" fontId="22" fillId="0" borderId="1" xfId="0" applyFont="1" applyFill="1" applyBorder="1" applyAlignment="1" applyProtection="1">
      <alignment vertical="center"/>
      <protection locked="0"/>
    </xf>
    <xf numFmtId="0" fontId="14" fillId="0" borderId="0" xfId="0" applyFont="1" applyFill="1" applyProtection="1">
      <protection hidden="1"/>
    </xf>
    <xf numFmtId="0" fontId="17" fillId="0" borderId="0" xfId="0" applyFont="1" applyFill="1" applyProtection="1">
      <protection hidden="1"/>
    </xf>
    <xf numFmtId="0" fontId="13" fillId="0" borderId="3" xfId="0" applyFont="1" applyFill="1" applyBorder="1" applyAlignment="1" applyProtection="1">
      <alignment horizontal="center" vertical="center" textRotation="90" wrapText="1"/>
      <protection hidden="1"/>
    </xf>
    <xf numFmtId="0" fontId="13" fillId="0" borderId="5" xfId="0" applyFont="1" applyFill="1" applyBorder="1" applyAlignment="1" applyProtection="1">
      <alignment horizontal="left" vertical="center" textRotation="90" wrapText="1"/>
      <protection hidden="1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7" fillId="0" borderId="2" xfId="0" applyFont="1" applyFill="1" applyBorder="1" applyProtection="1">
      <protection hidden="1"/>
    </xf>
    <xf numFmtId="0" fontId="16" fillId="0" borderId="1" xfId="0" applyFont="1" applyFill="1" applyBorder="1" applyAlignment="1" applyProtection="1">
      <alignment horizontal="center" textRotation="90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center" vertical="top" textRotation="90"/>
      <protection hidden="1"/>
    </xf>
    <xf numFmtId="0" fontId="15" fillId="0" borderId="1" xfId="0" applyFont="1" applyFill="1" applyBorder="1" applyAlignment="1" applyProtection="1">
      <alignment horizontal="center" vertical="center" textRotation="90" wrapText="1"/>
      <protection hidden="1"/>
    </xf>
    <xf numFmtId="0" fontId="15" fillId="0" borderId="1" xfId="0" applyFont="1" applyFill="1" applyBorder="1" applyAlignment="1" applyProtection="1">
      <alignment horizontal="center" vertical="center" textRotation="90"/>
      <protection hidden="1"/>
    </xf>
    <xf numFmtId="0" fontId="15" fillId="0" borderId="1" xfId="0" applyFont="1" applyFill="1" applyBorder="1" applyAlignment="1" applyProtection="1">
      <alignment vertical="center"/>
      <protection hidden="1"/>
    </xf>
    <xf numFmtId="0" fontId="22" fillId="0" borderId="1" xfId="0" applyFont="1" applyFill="1" applyBorder="1" applyAlignment="1" applyProtection="1">
      <alignment vertical="center"/>
      <protection hidden="1"/>
    </xf>
    <xf numFmtId="0" fontId="27" fillId="0" borderId="1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15" fillId="16" borderId="6" xfId="0" applyFont="1" applyFill="1" applyBorder="1" applyAlignment="1" applyProtection="1">
      <alignment horizontal="center" vertical="top" textRotation="90"/>
      <protection hidden="1"/>
    </xf>
    <xf numFmtId="0" fontId="15" fillId="9" borderId="6" xfId="0" applyFont="1" applyFill="1" applyBorder="1" applyAlignment="1" applyProtection="1">
      <alignment horizontal="center" vertical="top" textRotation="90"/>
      <protection hidden="1"/>
    </xf>
    <xf numFmtId="0" fontId="17" fillId="15" borderId="1" xfId="0" applyFont="1" applyFill="1" applyBorder="1" applyAlignment="1" applyProtection="1">
      <alignment horizontal="center" textRotation="90"/>
      <protection hidden="1"/>
    </xf>
    <xf numFmtId="0" fontId="17" fillId="8" borderId="1" xfId="0" applyFont="1" applyFill="1" applyBorder="1" applyAlignment="1" applyProtection="1">
      <alignment horizontal="center" textRotation="90"/>
      <protection hidden="1"/>
    </xf>
    <xf numFmtId="14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23" fillId="11" borderId="3" xfId="0" applyFont="1" applyFill="1" applyBorder="1" applyAlignment="1" applyProtection="1">
      <alignment horizontal="center" vertical="center" wrapText="1"/>
      <protection hidden="1"/>
    </xf>
    <xf numFmtId="0" fontId="16" fillId="12" borderId="3" xfId="0" applyFont="1" applyFill="1" applyBorder="1" applyAlignment="1" applyProtection="1">
      <alignment horizontal="center" vertical="center"/>
      <protection hidden="1"/>
    </xf>
    <xf numFmtId="0" fontId="17" fillId="14" borderId="1" xfId="0" applyFont="1" applyFill="1" applyBorder="1" applyAlignment="1" applyProtection="1">
      <protection hidden="1"/>
    </xf>
    <xf numFmtId="0" fontId="17" fillId="5" borderId="1" xfId="0" applyFont="1" applyFill="1" applyBorder="1" applyAlignment="1" applyProtection="1">
      <protection hidden="1"/>
    </xf>
    <xf numFmtId="0" fontId="17" fillId="7" borderId="1" xfId="0" applyFont="1" applyFill="1" applyBorder="1" applyAlignment="1" applyProtection="1">
      <protection hidden="1"/>
    </xf>
    <xf numFmtId="0" fontId="29" fillId="0" borderId="1" xfId="0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vertical="center"/>
      <protection hidden="1"/>
    </xf>
    <xf numFmtId="0" fontId="17" fillId="20" borderId="1" xfId="0" applyFont="1" applyFill="1" applyBorder="1" applyAlignment="1" applyProtection="1">
      <protection hidden="1"/>
    </xf>
    <xf numFmtId="0" fontId="17" fillId="22" borderId="1" xfId="0" applyFont="1" applyFill="1" applyBorder="1" applyAlignment="1" applyProtection="1">
      <protection hidden="1"/>
    </xf>
    <xf numFmtId="0" fontId="17" fillId="6" borderId="1" xfId="0" applyFont="1" applyFill="1" applyBorder="1" applyAlignment="1" applyProtection="1">
      <protection hidden="1"/>
    </xf>
    <xf numFmtId="0" fontId="17" fillId="0" borderId="0" xfId="0" applyFont="1" applyFill="1" applyAlignment="1" applyProtection="1">
      <protection hidden="1"/>
    </xf>
    <xf numFmtId="0" fontId="13" fillId="10" borderId="1" xfId="0" applyFont="1" applyFill="1" applyBorder="1" applyAlignment="1" applyProtection="1">
      <alignment horizontal="center" vertical="center"/>
      <protection locked="0"/>
    </xf>
    <xf numFmtId="0" fontId="32" fillId="0" borderId="1" xfId="0" applyFont="1" applyFill="1" applyBorder="1" applyAlignment="1" applyProtection="1">
      <alignment textRotation="90"/>
      <protection hidden="1"/>
    </xf>
    <xf numFmtId="0" fontId="32" fillId="0" borderId="3" xfId="0" applyFont="1" applyFill="1" applyBorder="1" applyAlignment="1" applyProtection="1">
      <alignment textRotation="90"/>
      <protection hidden="1"/>
    </xf>
    <xf numFmtId="164" fontId="31" fillId="16" borderId="6" xfId="0" applyNumberFormat="1" applyFont="1" applyFill="1" applyBorder="1" applyAlignment="1" applyProtection="1">
      <alignment textRotation="90"/>
      <protection hidden="1"/>
    </xf>
    <xf numFmtId="164" fontId="31" fillId="9" borderId="6" xfId="0" applyNumberFormat="1" applyFont="1" applyFill="1" applyBorder="1" applyAlignment="1" applyProtection="1">
      <alignment textRotation="90"/>
      <protection hidden="1"/>
    </xf>
    <xf numFmtId="0" fontId="25" fillId="8" borderId="1" xfId="0" applyFont="1" applyFill="1" applyBorder="1" applyAlignment="1" applyProtection="1">
      <alignment horizontal="center"/>
      <protection hidden="1"/>
    </xf>
    <xf numFmtId="0" fontId="25" fillId="15" borderId="1" xfId="0" applyFont="1" applyFill="1" applyBorder="1" applyAlignment="1" applyProtection="1">
      <alignment horizontal="center"/>
      <protection hidden="1"/>
    </xf>
    <xf numFmtId="0" fontId="25" fillId="15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5" fillId="6" borderId="1" xfId="0" applyFont="1" applyFill="1" applyBorder="1" applyAlignment="1" applyProtection="1">
      <alignment horizontal="center" wrapText="1"/>
      <protection hidden="1"/>
    </xf>
    <xf numFmtId="0" fontId="9" fillId="10" borderId="1" xfId="0" applyFont="1" applyFill="1" applyBorder="1" applyAlignment="1" applyProtection="1">
      <alignment horizontal="center" wrapText="1"/>
      <protection hidden="1"/>
    </xf>
    <xf numFmtId="0" fontId="6" fillId="7" borderId="1" xfId="0" applyFont="1" applyFill="1" applyBorder="1" applyAlignment="1" applyProtection="1">
      <alignment horizontal="center" textRotation="90" wrapText="1"/>
      <protection hidden="1"/>
    </xf>
    <xf numFmtId="0" fontId="6" fillId="9" borderId="1" xfId="0" applyFont="1" applyFill="1" applyBorder="1" applyAlignment="1" applyProtection="1">
      <alignment horizontal="center" vertical="center" textRotation="90" wrapText="1"/>
      <protection hidden="1"/>
    </xf>
    <xf numFmtId="0" fontId="7" fillId="8" borderId="1" xfId="0" applyFont="1" applyFill="1" applyBorder="1" applyAlignment="1" applyProtection="1">
      <alignment horizontal="center" wrapText="1"/>
      <protection hidden="1"/>
    </xf>
    <xf numFmtId="164" fontId="0" fillId="10" borderId="3" xfId="0" applyNumberFormat="1" applyFill="1" applyBorder="1" applyAlignment="1" applyProtection="1">
      <alignment wrapText="1"/>
      <protection hidden="1"/>
    </xf>
    <xf numFmtId="164" fontId="0" fillId="10" borderId="5" xfId="0" applyNumberFormat="1" applyFill="1" applyBorder="1" applyAlignment="1" applyProtection="1">
      <alignment wrapText="1"/>
      <protection hidden="1"/>
    </xf>
    <xf numFmtId="0" fontId="8" fillId="10" borderId="1" xfId="0" applyFont="1" applyFill="1" applyBorder="1" applyAlignment="1" applyProtection="1">
      <alignment horizontal="center" vertical="center" wrapText="1"/>
      <protection hidden="1"/>
    </xf>
    <xf numFmtId="0" fontId="0" fillId="16" borderId="1" xfId="0" applyFill="1" applyBorder="1" applyAlignment="1" applyProtection="1">
      <alignment horizontal="left"/>
      <protection locked="0"/>
    </xf>
    <xf numFmtId="0" fontId="19" fillId="9" borderId="3" xfId="0" applyFont="1" applyFill="1" applyBorder="1" applyAlignment="1" applyProtection="1">
      <alignment horizontal="center"/>
      <protection hidden="1"/>
    </xf>
    <xf numFmtId="0" fontId="19" fillId="9" borderId="4" xfId="0" applyFont="1" applyFill="1" applyBorder="1" applyAlignment="1" applyProtection="1">
      <alignment horizontal="center"/>
      <protection hidden="1"/>
    </xf>
    <xf numFmtId="0" fontId="19" fillId="9" borderId="5" xfId="0" applyFont="1" applyFill="1" applyBorder="1" applyAlignment="1" applyProtection="1">
      <alignment horizontal="center"/>
      <protection hidden="1"/>
    </xf>
    <xf numFmtId="0" fontId="12" fillId="24" borderId="1" xfId="0" applyFont="1" applyFill="1" applyBorder="1" applyAlignment="1" applyProtection="1">
      <alignment horizontal="center"/>
      <protection hidden="1"/>
    </xf>
    <xf numFmtId="0" fontId="30" fillId="14" borderId="1" xfId="0" applyFont="1" applyFill="1" applyBorder="1" applyAlignment="1" applyProtection="1">
      <alignment horizontal="center" vertical="center"/>
      <protection hidden="1"/>
    </xf>
    <xf numFmtId="0" fontId="8" fillId="13" borderId="1" xfId="0" applyFont="1" applyFill="1" applyBorder="1" applyAlignment="1" applyProtection="1">
      <alignment horizontal="center" vertical="center"/>
      <protection hidden="1"/>
    </xf>
    <xf numFmtId="0" fontId="8" fillId="10" borderId="1" xfId="0" applyFont="1" applyFill="1" applyBorder="1" applyAlignment="1" applyProtection="1">
      <alignment horizontal="center" vertical="center"/>
      <protection hidden="1"/>
    </xf>
    <xf numFmtId="0" fontId="12" fillId="24" borderId="3" xfId="0" applyFont="1" applyFill="1" applyBorder="1" applyAlignment="1" applyProtection="1">
      <alignment horizontal="center"/>
      <protection hidden="1"/>
    </xf>
    <xf numFmtId="0" fontId="12" fillId="24" borderId="4" xfId="0" applyFont="1" applyFill="1" applyBorder="1" applyAlignment="1" applyProtection="1">
      <alignment horizontal="center"/>
      <protection hidden="1"/>
    </xf>
    <xf numFmtId="0" fontId="12" fillId="24" borderId="5" xfId="0" applyFont="1" applyFill="1" applyBorder="1" applyAlignment="1" applyProtection="1">
      <alignment horizontal="center"/>
      <protection hidden="1"/>
    </xf>
    <xf numFmtId="0" fontId="25" fillId="8" borderId="1" xfId="0" applyFont="1" applyFill="1" applyBorder="1" applyAlignment="1" applyProtection="1">
      <alignment horizontal="right"/>
      <protection hidden="1"/>
    </xf>
    <xf numFmtId="0" fontId="25" fillId="15" borderId="1" xfId="0" applyFont="1" applyFill="1" applyBorder="1" applyAlignment="1" applyProtection="1">
      <alignment horizontal="right"/>
      <protection hidden="1"/>
    </xf>
    <xf numFmtId="0" fontId="15" fillId="17" borderId="9" xfId="0" applyFont="1" applyFill="1" applyBorder="1" applyAlignment="1" applyProtection="1">
      <alignment horizontal="center" textRotation="90"/>
      <protection hidden="1"/>
    </xf>
    <xf numFmtId="0" fontId="15" fillId="17" borderId="10" xfId="0" applyFont="1" applyFill="1" applyBorder="1" applyAlignment="1" applyProtection="1">
      <alignment horizontal="center" textRotation="90"/>
      <protection hidden="1"/>
    </xf>
    <xf numFmtId="0" fontId="15" fillId="17" borderId="7" xfId="0" applyFont="1" applyFill="1" applyBorder="1" applyAlignment="1" applyProtection="1">
      <alignment horizontal="center" textRotation="90"/>
      <protection hidden="1"/>
    </xf>
    <xf numFmtId="0" fontId="15" fillId="17" borderId="14" xfId="0" applyFont="1" applyFill="1" applyBorder="1" applyAlignment="1" applyProtection="1">
      <alignment horizontal="center" textRotation="90"/>
      <protection hidden="1"/>
    </xf>
    <xf numFmtId="0" fontId="15" fillId="17" borderId="11" xfId="0" applyFont="1" applyFill="1" applyBorder="1" applyAlignment="1" applyProtection="1">
      <alignment horizontal="center" textRotation="90"/>
      <protection hidden="1"/>
    </xf>
    <xf numFmtId="0" fontId="15" fillId="17" borderId="13" xfId="0" applyFont="1" applyFill="1" applyBorder="1" applyAlignment="1" applyProtection="1">
      <alignment horizontal="center" textRotation="90"/>
      <protection hidden="1"/>
    </xf>
    <xf numFmtId="0" fontId="15" fillId="0" borderId="9" xfId="0" applyFont="1" applyFill="1" applyBorder="1" applyAlignment="1" applyProtection="1">
      <alignment horizontal="left" vertical="top" wrapText="1"/>
      <protection hidden="1"/>
    </xf>
    <xf numFmtId="0" fontId="15" fillId="0" borderId="8" xfId="0" applyFont="1" applyFill="1" applyBorder="1" applyAlignment="1" applyProtection="1">
      <alignment horizontal="left" vertical="top" wrapText="1"/>
      <protection hidden="1"/>
    </xf>
    <xf numFmtId="0" fontId="15" fillId="0" borderId="10" xfId="0" applyFont="1" applyFill="1" applyBorder="1" applyAlignment="1" applyProtection="1">
      <alignment horizontal="left" vertical="top" wrapText="1"/>
      <protection hidden="1"/>
    </xf>
    <xf numFmtId="0" fontId="15" fillId="0" borderId="7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 applyProtection="1">
      <alignment horizontal="left" vertical="top" wrapText="1"/>
      <protection hidden="1"/>
    </xf>
    <xf numFmtId="0" fontId="15" fillId="0" borderId="14" xfId="0" applyFont="1" applyFill="1" applyBorder="1" applyAlignment="1" applyProtection="1">
      <alignment horizontal="left" vertical="top" wrapText="1"/>
      <protection hidden="1"/>
    </xf>
    <xf numFmtId="0" fontId="15" fillId="0" borderId="11" xfId="0" applyFont="1" applyFill="1" applyBorder="1" applyAlignment="1" applyProtection="1">
      <alignment horizontal="left" vertical="top" wrapText="1"/>
      <protection hidden="1"/>
    </xf>
    <xf numFmtId="0" fontId="15" fillId="0" borderId="12" xfId="0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15" fillId="0" borderId="7" xfId="0" applyFont="1" applyFill="1" applyBorder="1" applyAlignment="1" applyProtection="1">
      <alignment horizontal="center"/>
      <protection hidden="1"/>
    </xf>
    <xf numFmtId="0" fontId="17" fillId="8" borderId="1" xfId="0" applyFont="1" applyFill="1" applyBorder="1" applyAlignment="1" applyProtection="1">
      <alignment horizontal="center" vertical="center"/>
      <protection hidden="1"/>
    </xf>
    <xf numFmtId="0" fontId="17" fillId="15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alignment horizontal="center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vertical="center"/>
      <protection hidden="1"/>
    </xf>
    <xf numFmtId="14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/>
      <protection hidden="1"/>
    </xf>
    <xf numFmtId="0" fontId="15" fillId="19" borderId="1" xfId="0" applyFont="1" applyFill="1" applyBorder="1" applyAlignment="1" applyProtection="1">
      <alignment horizontal="center" vertical="center" wrapText="1"/>
      <protection hidden="1"/>
    </xf>
    <xf numFmtId="0" fontId="15" fillId="23" borderId="1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16" fillId="21" borderId="1" xfId="0" applyFont="1" applyFill="1" applyBorder="1" applyAlignment="1" applyProtection="1">
      <alignment horizontal="center" textRotation="90"/>
      <protection hidden="1"/>
    </xf>
    <xf numFmtId="0" fontId="16" fillId="10" borderId="1" xfId="0" applyFont="1" applyFill="1" applyBorder="1" applyAlignment="1" applyProtection="1">
      <alignment horizontal="center" textRotation="90"/>
      <protection hidden="1"/>
    </xf>
    <xf numFmtId="0" fontId="15" fillId="11" borderId="1" xfId="0" applyFont="1" applyFill="1" applyBorder="1" applyAlignment="1" applyProtection="1">
      <alignment horizontal="center"/>
      <protection hidden="1"/>
    </xf>
    <xf numFmtId="0" fontId="24" fillId="18" borderId="9" xfId="0" applyFont="1" applyFill="1" applyBorder="1" applyAlignment="1" applyProtection="1">
      <alignment horizontal="center"/>
      <protection hidden="1"/>
    </xf>
    <xf numFmtId="0" fontId="24" fillId="18" borderId="8" xfId="0" applyFont="1" applyFill="1" applyBorder="1" applyAlignment="1" applyProtection="1">
      <alignment horizontal="center"/>
      <protection hidden="1"/>
    </xf>
    <xf numFmtId="0" fontId="24" fillId="18" borderId="10" xfId="0" applyFont="1" applyFill="1" applyBorder="1" applyAlignment="1" applyProtection="1">
      <alignment horizontal="center"/>
      <protection hidden="1"/>
    </xf>
    <xf numFmtId="0" fontId="23" fillId="11" borderId="5" xfId="0" applyFont="1" applyFill="1" applyBorder="1" applyAlignment="1" applyProtection="1">
      <alignment horizontal="center" vertical="center"/>
      <protection hidden="1"/>
    </xf>
    <xf numFmtId="0" fontId="23" fillId="11" borderId="1" xfId="0" applyFont="1" applyFill="1" applyBorder="1" applyAlignment="1" applyProtection="1">
      <alignment horizontal="center" vertical="center"/>
      <protection hidden="1"/>
    </xf>
    <xf numFmtId="0" fontId="24" fillId="18" borderId="11" xfId="0" applyFont="1" applyFill="1" applyBorder="1" applyAlignment="1" applyProtection="1">
      <alignment horizontal="center"/>
      <protection hidden="1"/>
    </xf>
    <xf numFmtId="0" fontId="24" fillId="18" borderId="12" xfId="0" applyFont="1" applyFill="1" applyBorder="1" applyAlignment="1" applyProtection="1">
      <alignment horizontal="center"/>
      <protection hidden="1"/>
    </xf>
    <xf numFmtId="0" fontId="24" fillId="18" borderId="13" xfId="0" applyFont="1" applyFill="1" applyBorder="1" applyAlignment="1" applyProtection="1">
      <alignment horizontal="center"/>
      <protection hidden="1"/>
    </xf>
    <xf numFmtId="14" fontId="15" fillId="11" borderId="5" xfId="0" applyNumberFormat="1" applyFont="1" applyFill="1" applyBorder="1" applyAlignment="1" applyProtection="1">
      <alignment horizontal="center" vertical="center"/>
      <protection hidden="1"/>
    </xf>
    <xf numFmtId="14" fontId="15" fillId="11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4" fillId="5" borderId="3" xfId="0" applyFont="1" applyFill="1" applyBorder="1" applyAlignment="1" applyProtection="1">
      <alignment horizontal="center"/>
      <protection hidden="1"/>
    </xf>
    <xf numFmtId="0" fontId="14" fillId="5" borderId="4" xfId="0" applyFont="1" applyFill="1" applyBorder="1" applyAlignment="1" applyProtection="1">
      <alignment horizontal="center"/>
      <protection hidden="1"/>
    </xf>
    <xf numFmtId="0" fontId="14" fillId="5" borderId="5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1000" b="1">
                <a:solidFill>
                  <a:schemeClr val="tx1"/>
                </a:solidFill>
              </a:rPr>
              <a:t>SINIF BAŞARI GRAFİĞİ</a:t>
            </a:r>
          </a:p>
        </c:rich>
      </c:tx>
      <c:layout>
        <c:manualLayout>
          <c:xMode val="edge"/>
          <c:yMode val="edge"/>
          <c:x val="0.11236338971662431"/>
          <c:y val="6.65663115639956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162023486533675E-2"/>
          <c:y val="0.19012814574648762"/>
          <c:w val="0.98483778285110812"/>
          <c:h val="0.531712517416804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DC8-44DD-8235-08D2007AA35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DC8-44DD-8235-08D2007AA359}"/>
              </c:ext>
            </c:extLst>
          </c:dPt>
          <c:dLbls>
            <c:dLbl>
              <c:idx val="0"/>
              <c:layout>
                <c:manualLayout>
                  <c:x val="-3.6271398247926988E-2"/>
                  <c:y val="-3.41272155795340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C8-44DD-8235-08D2007AA359}"/>
                </c:ext>
              </c:extLst>
            </c:dLbl>
            <c:dLbl>
              <c:idx val="1"/>
              <c:layout>
                <c:manualLayout>
                  <c:x val="6.8483301349432178E-3"/>
                  <c:y val="5.64319901188821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C8-44DD-8235-08D2007AA3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Analiz!$H$44:$H$45</c:f>
              <c:strCache>
                <c:ptCount val="2"/>
                <c:pt idx="0">
                  <c:v>BAŞARILI</c:v>
                </c:pt>
                <c:pt idx="1">
                  <c:v>BAŞARISIZ</c:v>
                </c:pt>
              </c:strCache>
            </c:strRef>
          </c:cat>
          <c:val>
            <c:numRef>
              <c:f>Analiz!$D$44:$D$45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9-4775-87C0-A9C7B3653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483286078604044E-2"/>
          <c:y val="0.83455766558591937"/>
          <c:w val="0.89487116511328413"/>
          <c:h val="0.1654423344140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 b="1">
                <a:solidFill>
                  <a:schemeClr val="tx1"/>
                </a:solidFill>
              </a:rPr>
              <a:t>NOT</a:t>
            </a:r>
            <a:r>
              <a:rPr lang="tr-TR" sz="1000" b="1" baseline="0">
                <a:solidFill>
                  <a:schemeClr val="tx1"/>
                </a:solidFill>
              </a:rPr>
              <a:t> DAĞILIM GRAFİĞİ</a:t>
            </a:r>
            <a:endParaRPr lang="tr-TR" sz="1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115560804735633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18812613212081E-2"/>
          <c:y val="0.21567933637924888"/>
          <c:w val="0.94212531884218698"/>
          <c:h val="0.489742004471663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Analiz!$P$42:$P$46</c:f>
              <c:strCache>
                <c:ptCount val="5"/>
                <c:pt idx="0">
                  <c:v>KALDI</c:v>
                </c:pt>
                <c:pt idx="1">
                  <c:v>GEÇER</c:v>
                </c:pt>
                <c:pt idx="2">
                  <c:v>ORTA</c:v>
                </c:pt>
                <c:pt idx="3">
                  <c:v>İYİ</c:v>
                </c:pt>
                <c:pt idx="4">
                  <c:v>PEKİYİ</c:v>
                </c:pt>
              </c:strCache>
            </c:strRef>
          </c:cat>
          <c:val>
            <c:numRef>
              <c:f>Analiz!$Q$42:$Q$46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8-4377-98BA-5C5874D25F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96713503"/>
        <c:axId val="1096707263"/>
        <c:axId val="0"/>
      </c:bar3DChart>
      <c:catAx>
        <c:axId val="1096713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sng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b="1" u="sng">
                    <a:solidFill>
                      <a:schemeClr val="tx1"/>
                    </a:solidFill>
                  </a:rPr>
                  <a:t>NOTLAR</a:t>
                </a:r>
              </a:p>
            </c:rich>
          </c:tx>
          <c:layout>
            <c:manualLayout>
              <c:xMode val="edge"/>
              <c:yMode val="edge"/>
              <c:x val="0.42334730693874534"/>
              <c:y val="0.84488850004860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sng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96707263"/>
        <c:crosses val="autoZero"/>
        <c:auto val="1"/>
        <c:lblAlgn val="ctr"/>
        <c:lblOffset val="100"/>
        <c:noMultiLvlLbl val="0"/>
      </c:catAx>
      <c:valAx>
        <c:axId val="109670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sng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b="1" u="sng">
                    <a:solidFill>
                      <a:schemeClr val="tx1"/>
                    </a:solidFill>
                  </a:rPr>
                  <a:t>ÖĞRENCİ</a:t>
                </a:r>
                <a:r>
                  <a:rPr lang="tr-TR" b="1" u="sng" baseline="0">
                    <a:solidFill>
                      <a:schemeClr val="tx1"/>
                    </a:solidFill>
                  </a:rPr>
                  <a:t> SAYISI</a:t>
                </a:r>
                <a:endParaRPr lang="tr-TR" b="1" u="sng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4743410594802409E-2"/>
              <c:y val="0.2439396518413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sng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96713503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1000" b="1" i="0">
                <a:solidFill>
                  <a:schemeClr val="tx1"/>
                </a:solidFill>
              </a:rPr>
              <a:t>SORULARIN DOĞRU CEVAPLANMA YÜZDELERİ</a:t>
            </a:r>
          </a:p>
        </c:rich>
      </c:tx>
      <c:layout>
        <c:manualLayout>
          <c:xMode val="edge"/>
          <c:yMode val="edge"/>
          <c:x val="0.3159066864893636"/>
          <c:y val="1.596807391080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392095825546196E-2"/>
          <c:y val="0.22760100435412914"/>
          <c:w val="0.94202433786685758"/>
          <c:h val="0.6016323897920001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Analiz!$D$39:$AB$39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9-415E-B8BE-8F679BAA14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08209439"/>
        <c:axId val="1108209855"/>
        <c:axId val="0"/>
      </c:bar3DChart>
      <c:catAx>
        <c:axId val="110820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8209855"/>
        <c:crosses val="autoZero"/>
        <c:auto val="1"/>
        <c:lblAlgn val="ctr"/>
        <c:lblOffset val="100"/>
        <c:noMultiLvlLbl val="0"/>
      </c:catAx>
      <c:valAx>
        <c:axId val="110820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8209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&#305;n&#305;f, Y&#305;l, D&#246;nem ve S&#305;nav Se&#231;'!A1"/><Relationship Id="rId2" Type="http://schemas.openxmlformats.org/officeDocument/2006/relationships/hyperlink" Target="#S&#305;n&#305;flar!A1"/><Relationship Id="rId1" Type="http://schemas.openxmlformats.org/officeDocument/2006/relationships/hyperlink" Target="#'Temel Bilgiler'!A1"/><Relationship Id="rId5" Type="http://schemas.openxmlformats.org/officeDocument/2006/relationships/hyperlink" Target="#Analiz!A1"/><Relationship Id="rId4" Type="http://schemas.openxmlformats.org/officeDocument/2006/relationships/hyperlink" Target="#'Not Baremi ve Kazan&#305;mlar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&#305;n&#305;flar!A1"/><Relationship Id="rId2" Type="http://schemas.openxmlformats.org/officeDocument/2006/relationships/image" Target="../media/image1.png"/><Relationship Id="rId1" Type="http://schemas.openxmlformats.org/officeDocument/2006/relationships/hyperlink" Target="#Anasayf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&#305;n&#305;f, Y&#305;l, D&#246;nem ve S&#305;nav Se&#231;'!A1"/><Relationship Id="rId2" Type="http://schemas.openxmlformats.org/officeDocument/2006/relationships/image" Target="../media/image1.png"/><Relationship Id="rId1" Type="http://schemas.openxmlformats.org/officeDocument/2006/relationships/hyperlink" Target="#Anasayf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Not Baremi ve Kazan&#305;mlar'!A1"/><Relationship Id="rId2" Type="http://schemas.openxmlformats.org/officeDocument/2006/relationships/image" Target="../media/image1.png"/><Relationship Id="rId1" Type="http://schemas.openxmlformats.org/officeDocument/2006/relationships/hyperlink" Target="#Anasayf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naliz!A1"/><Relationship Id="rId2" Type="http://schemas.openxmlformats.org/officeDocument/2006/relationships/image" Target="../media/image1.png"/><Relationship Id="rId1" Type="http://schemas.openxmlformats.org/officeDocument/2006/relationships/hyperlink" Target="#Anasayfa!A1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180975</xdr:rowOff>
    </xdr:from>
    <xdr:to>
      <xdr:col>5</xdr:col>
      <xdr:colOff>57150</xdr:colOff>
      <xdr:row>6</xdr:row>
      <xdr:rowOff>38100</xdr:rowOff>
    </xdr:to>
    <xdr:sp macro="" textlink="">
      <xdr:nvSpPr>
        <xdr:cNvPr id="2" name="Yuvarlatılmış Dikdörtgen 1">
          <a:hlinkClick xmlns:r="http://schemas.openxmlformats.org/officeDocument/2006/relationships" r:id="rId1"/>
        </xdr:cNvPr>
        <xdr:cNvSpPr/>
      </xdr:nvSpPr>
      <xdr:spPr>
        <a:xfrm>
          <a:off x="19050" y="752475"/>
          <a:ext cx="3086100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000"/>
            <a:t>1. TEMEL BİLGİLER GİRİŞİ</a:t>
          </a:r>
        </a:p>
      </xdr:txBody>
    </xdr:sp>
    <xdr:clientData/>
  </xdr:twoCellAnchor>
  <xdr:twoCellAnchor>
    <xdr:from>
      <xdr:col>5</xdr:col>
      <xdr:colOff>95249</xdr:colOff>
      <xdr:row>3</xdr:row>
      <xdr:rowOff>180975</xdr:rowOff>
    </xdr:from>
    <xdr:to>
      <xdr:col>10</xdr:col>
      <xdr:colOff>333374</xdr:colOff>
      <xdr:row>6</xdr:row>
      <xdr:rowOff>38100</xdr:rowOff>
    </xdr:to>
    <xdr:sp macro="" textlink="">
      <xdr:nvSpPr>
        <xdr:cNvPr id="8" name="Yuvarlatılmış Dikdörtgen 7">
          <a:hlinkClick xmlns:r="http://schemas.openxmlformats.org/officeDocument/2006/relationships" r:id="rId2"/>
        </xdr:cNvPr>
        <xdr:cNvSpPr/>
      </xdr:nvSpPr>
      <xdr:spPr>
        <a:xfrm>
          <a:off x="3143249" y="752475"/>
          <a:ext cx="3286125" cy="4286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000"/>
            <a:t>2. SINIFLARINIZI</a:t>
          </a:r>
          <a:r>
            <a:rPr lang="tr-TR" sz="2000" baseline="0"/>
            <a:t> OLUŞTURUN</a:t>
          </a:r>
          <a:endParaRPr lang="tr-TR" sz="2000"/>
        </a:p>
      </xdr:txBody>
    </xdr:sp>
    <xdr:clientData/>
  </xdr:twoCellAnchor>
  <xdr:twoCellAnchor>
    <xdr:from>
      <xdr:col>10</xdr:col>
      <xdr:colOff>361950</xdr:colOff>
      <xdr:row>3</xdr:row>
      <xdr:rowOff>180975</xdr:rowOff>
    </xdr:from>
    <xdr:to>
      <xdr:col>15</xdr:col>
      <xdr:colOff>400050</xdr:colOff>
      <xdr:row>6</xdr:row>
      <xdr:rowOff>38100</xdr:rowOff>
    </xdr:to>
    <xdr:sp macro="" textlink="">
      <xdr:nvSpPr>
        <xdr:cNvPr id="9" name="Yuvarlatılmış Dikdörtgen 8">
          <a:hlinkClick xmlns:r="http://schemas.openxmlformats.org/officeDocument/2006/relationships" r:id="rId3"/>
        </xdr:cNvPr>
        <xdr:cNvSpPr/>
      </xdr:nvSpPr>
      <xdr:spPr>
        <a:xfrm>
          <a:off x="6457950" y="752475"/>
          <a:ext cx="3086100" cy="4286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000"/>
            <a:t>3. SINIF VE DÖNEM SEÇİMİ</a:t>
          </a:r>
        </a:p>
      </xdr:txBody>
    </xdr:sp>
    <xdr:clientData/>
  </xdr:twoCellAnchor>
  <xdr:twoCellAnchor>
    <xdr:from>
      <xdr:col>1</xdr:col>
      <xdr:colOff>457200</xdr:colOff>
      <xdr:row>6</xdr:row>
      <xdr:rowOff>57150</xdr:rowOff>
    </xdr:from>
    <xdr:to>
      <xdr:col>7</xdr:col>
      <xdr:colOff>428625</xdr:colOff>
      <xdr:row>8</xdr:row>
      <xdr:rowOff>104775</xdr:rowOff>
    </xdr:to>
    <xdr:sp macro="" textlink="">
      <xdr:nvSpPr>
        <xdr:cNvPr id="10" name="Yuvarlatılmış Dikdörtgen 9">
          <a:hlinkClick xmlns:r="http://schemas.openxmlformats.org/officeDocument/2006/relationships" r:id="rId4"/>
        </xdr:cNvPr>
        <xdr:cNvSpPr/>
      </xdr:nvSpPr>
      <xdr:spPr>
        <a:xfrm>
          <a:off x="1066800" y="1200150"/>
          <a:ext cx="3629025" cy="4286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000"/>
            <a:t>4. NOT BAREMİ VE KAZANIMLAR</a:t>
          </a:r>
        </a:p>
      </xdr:txBody>
    </xdr:sp>
    <xdr:clientData/>
  </xdr:twoCellAnchor>
  <xdr:twoCellAnchor>
    <xdr:from>
      <xdr:col>7</xdr:col>
      <xdr:colOff>438150</xdr:colOff>
      <xdr:row>6</xdr:row>
      <xdr:rowOff>57150</xdr:rowOff>
    </xdr:from>
    <xdr:to>
      <xdr:col>12</xdr:col>
      <xdr:colOff>476250</xdr:colOff>
      <xdr:row>8</xdr:row>
      <xdr:rowOff>104775</xdr:rowOff>
    </xdr:to>
    <xdr:sp macro="" textlink="">
      <xdr:nvSpPr>
        <xdr:cNvPr id="11" name="Yuvarlatılmış Dikdörtgen 10">
          <a:hlinkClick xmlns:r="http://schemas.openxmlformats.org/officeDocument/2006/relationships" r:id="rId5"/>
        </xdr:cNvPr>
        <xdr:cNvSpPr/>
      </xdr:nvSpPr>
      <xdr:spPr>
        <a:xfrm>
          <a:off x="4705350" y="1200150"/>
          <a:ext cx="3086100" cy="42862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000"/>
            <a:t>5. ANALİZ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9525</xdr:rowOff>
    </xdr:from>
    <xdr:to>
      <xdr:col>3</xdr:col>
      <xdr:colOff>257175</xdr:colOff>
      <xdr:row>2</xdr:row>
      <xdr:rowOff>9525</xdr:rowOff>
    </xdr:to>
    <xdr:pic>
      <xdr:nvPicPr>
        <xdr:cNvPr id="3" name="Resim 2" descr="http://canerkar.com/uploads/images/a6fihd20160215195044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36" t="14035" r="14035" b="14036"/>
        <a:stretch/>
      </xdr:blipFill>
      <xdr:spPr bwMode="auto">
        <a:xfrm>
          <a:off x="5429250" y="9525"/>
          <a:ext cx="781050" cy="781050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</xdr:row>
      <xdr:rowOff>66675</xdr:rowOff>
    </xdr:from>
    <xdr:to>
      <xdr:col>7</xdr:col>
      <xdr:colOff>352425</xdr:colOff>
      <xdr:row>3</xdr:row>
      <xdr:rowOff>200025</xdr:rowOff>
    </xdr:to>
    <xdr:sp macro="" textlink="">
      <xdr:nvSpPr>
        <xdr:cNvPr id="6" name="Yuvarlatılmış Dikdörtgen 5">
          <a:hlinkClick xmlns:r="http://schemas.openxmlformats.org/officeDocument/2006/relationships" r:id="rId3"/>
        </xdr:cNvPr>
        <xdr:cNvSpPr/>
      </xdr:nvSpPr>
      <xdr:spPr>
        <a:xfrm>
          <a:off x="5457825" y="847725"/>
          <a:ext cx="3286125" cy="4286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000"/>
            <a:t>2. SINIFLARINIZI</a:t>
          </a:r>
          <a:r>
            <a:rPr lang="tr-TR" sz="2000" baseline="0"/>
            <a:t> OLUŞTURUN</a:t>
          </a:r>
          <a:endParaRPr lang="tr-TR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161925</xdr:rowOff>
    </xdr:from>
    <xdr:to>
      <xdr:col>3</xdr:col>
      <xdr:colOff>228600</xdr:colOff>
      <xdr:row>0</xdr:row>
      <xdr:rowOff>942975</xdr:rowOff>
    </xdr:to>
    <xdr:pic>
      <xdr:nvPicPr>
        <xdr:cNvPr id="3" name="Resim 2" descr="http://canerkar.com/uploads/images/a6fihd20160215195044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36" t="14035" r="14035" b="14036"/>
        <a:stretch/>
      </xdr:blipFill>
      <xdr:spPr bwMode="auto">
        <a:xfrm>
          <a:off x="800100" y="161925"/>
          <a:ext cx="781050" cy="781050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323850</xdr:colOff>
      <xdr:row>0</xdr:row>
      <xdr:rowOff>342900</xdr:rowOff>
    </xdr:from>
    <xdr:to>
      <xdr:col>6</xdr:col>
      <xdr:colOff>733425</xdr:colOff>
      <xdr:row>0</xdr:row>
      <xdr:rowOff>771525</xdr:rowOff>
    </xdr:to>
    <xdr:sp macro="" textlink="">
      <xdr:nvSpPr>
        <xdr:cNvPr id="7" name="Yuvarlatılmış Dikdörtgen 6">
          <a:hlinkClick xmlns:r="http://schemas.openxmlformats.org/officeDocument/2006/relationships" r:id="rId3"/>
        </xdr:cNvPr>
        <xdr:cNvSpPr/>
      </xdr:nvSpPr>
      <xdr:spPr>
        <a:xfrm>
          <a:off x="1676400" y="342900"/>
          <a:ext cx="3086100" cy="4286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000"/>
            <a:t>3. SINIF VE DÖNEM SEÇİMİ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57150</xdr:rowOff>
    </xdr:from>
    <xdr:to>
      <xdr:col>5</xdr:col>
      <xdr:colOff>228600</xdr:colOff>
      <xdr:row>1</xdr:row>
      <xdr:rowOff>38100</xdr:rowOff>
    </xdr:to>
    <xdr:pic>
      <xdr:nvPicPr>
        <xdr:cNvPr id="3" name="Resim 2" descr="http://canerkar.com/uploads/images/a6fihd20160215195044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36" t="14035" r="14035" b="14036"/>
        <a:stretch/>
      </xdr:blipFill>
      <xdr:spPr bwMode="auto">
        <a:xfrm>
          <a:off x="4067175" y="57150"/>
          <a:ext cx="781050" cy="781050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180975</xdr:colOff>
      <xdr:row>1</xdr:row>
      <xdr:rowOff>152400</xdr:rowOff>
    </xdr:from>
    <xdr:to>
      <xdr:col>10</xdr:col>
      <xdr:colOff>152400</xdr:colOff>
      <xdr:row>3</xdr:row>
      <xdr:rowOff>152400</xdr:rowOff>
    </xdr:to>
    <xdr:sp macro="" textlink="">
      <xdr:nvSpPr>
        <xdr:cNvPr id="5" name="Yuvarlatılmış Dikdörtgen 4">
          <a:hlinkClick xmlns:r="http://schemas.openxmlformats.org/officeDocument/2006/relationships" r:id="rId3"/>
        </xdr:cNvPr>
        <xdr:cNvSpPr/>
      </xdr:nvSpPr>
      <xdr:spPr>
        <a:xfrm>
          <a:off x="4191000" y="952500"/>
          <a:ext cx="3629025" cy="4286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000"/>
            <a:t>4. NOT BAREMİ VE KAZANIMLAR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133350</xdr:colOff>
      <xdr:row>5</xdr:row>
      <xdr:rowOff>19050</xdr:rowOff>
    </xdr:from>
    <xdr:to>
      <xdr:col>26</xdr:col>
      <xdr:colOff>66675</xdr:colOff>
      <xdr:row>6</xdr:row>
      <xdr:rowOff>209550</xdr:rowOff>
    </xdr:to>
    <xdr:pic>
      <xdr:nvPicPr>
        <xdr:cNvPr id="2" name="Resim 1" descr="http://canerkar.com/uploads/images/a6fihd20160215195044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36" t="14035" r="14035" b="14036"/>
        <a:stretch/>
      </xdr:blipFill>
      <xdr:spPr bwMode="auto">
        <a:xfrm>
          <a:off x="6972300" y="1638300"/>
          <a:ext cx="781050" cy="781050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209550</xdr:colOff>
      <xdr:row>6</xdr:row>
      <xdr:rowOff>333375</xdr:rowOff>
    </xdr:from>
    <xdr:to>
      <xdr:col>29</xdr:col>
      <xdr:colOff>1153936</xdr:colOff>
      <xdr:row>8</xdr:row>
      <xdr:rowOff>57950</xdr:rowOff>
    </xdr:to>
    <xdr:pic>
      <xdr:nvPicPr>
        <xdr:cNvPr id="5" name="Resim 4" title="ANALİZ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0" y="2543175"/>
          <a:ext cx="3097036" cy="438950"/>
        </a:xfrm>
        <a:prstGeom prst="rect">
          <a:avLst/>
        </a:prstGeom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41</xdr:row>
      <xdr:rowOff>0</xdr:rowOff>
    </xdr:from>
    <xdr:to>
      <xdr:col>12</xdr:col>
      <xdr:colOff>142874</xdr:colOff>
      <xdr:row>48</xdr:row>
      <xdr:rowOff>0</xdr:rowOff>
    </xdr:to>
    <xdr:graphicFrame macro="">
      <xdr:nvGraphicFramePr>
        <xdr:cNvPr id="7" name="Grafi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171449</xdr:colOff>
      <xdr:row>41</xdr:row>
      <xdr:rowOff>0</xdr:rowOff>
    </xdr:from>
    <xdr:to>
      <xdr:col>29</xdr:col>
      <xdr:colOff>380999</xdr:colOff>
      <xdr:row>48</xdr:row>
      <xdr:rowOff>0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48</xdr:row>
      <xdr:rowOff>28576</xdr:rowOff>
    </xdr:from>
    <xdr:to>
      <xdr:col>29</xdr:col>
      <xdr:colOff>390525</xdr:colOff>
      <xdr:row>58</xdr:row>
      <xdr:rowOff>0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7030A0"/>
  </sheetPr>
  <dimension ref="A1"/>
  <sheetViews>
    <sheetView tabSelected="1" workbookViewId="0"/>
  </sheetViews>
  <sheetFormatPr defaultRowHeight="15" x14ac:dyDescent="0.25"/>
  <cols>
    <col min="1" max="16384" width="9.140625" style="26"/>
  </cols>
  <sheetData/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>
    <tabColor rgb="FF00B0F0"/>
  </sheetPr>
  <dimension ref="A1:DU152"/>
  <sheetViews>
    <sheetView workbookViewId="0">
      <selection activeCell="B3" sqref="B3:B6"/>
    </sheetView>
  </sheetViews>
  <sheetFormatPr defaultRowHeight="15" x14ac:dyDescent="0.25"/>
  <cols>
    <col min="1" max="1" width="27.7109375" style="6" customWidth="1"/>
    <col min="2" max="2" width="52.42578125" style="6" customWidth="1"/>
    <col min="3" max="125" width="9.140625" style="22"/>
    <col min="126" max="16384" width="9.140625" style="6"/>
  </cols>
  <sheetData>
    <row r="1" spans="1:2" ht="46.5" x14ac:dyDescent="0.7">
      <c r="A1" s="81" t="s">
        <v>0</v>
      </c>
      <c r="B1" s="81"/>
    </row>
    <row r="2" spans="1:2" s="22" customFormat="1" x14ac:dyDescent="0.25"/>
    <row r="3" spans="1:2" ht="23.25" x14ac:dyDescent="0.35">
      <c r="A3" s="29" t="s">
        <v>1</v>
      </c>
      <c r="B3" s="9"/>
    </row>
    <row r="4" spans="1:2" ht="23.25" x14ac:dyDescent="0.35">
      <c r="A4" s="29" t="s">
        <v>2</v>
      </c>
      <c r="B4" s="9"/>
    </row>
    <row r="5" spans="1:2" ht="23.25" x14ac:dyDescent="0.35">
      <c r="A5" s="29" t="s">
        <v>31</v>
      </c>
      <c r="B5" s="9"/>
    </row>
    <row r="6" spans="1:2" ht="23.25" x14ac:dyDescent="0.35">
      <c r="A6" s="29" t="s">
        <v>32</v>
      </c>
      <c r="B6" s="9"/>
    </row>
    <row r="7" spans="1:2" s="22" customFormat="1" x14ac:dyDescent="0.25"/>
    <row r="8" spans="1:2" s="22" customFormat="1" x14ac:dyDescent="0.25"/>
    <row r="9" spans="1:2" s="22" customFormat="1" x14ac:dyDescent="0.25"/>
    <row r="10" spans="1:2" s="22" customFormat="1" x14ac:dyDescent="0.25"/>
    <row r="11" spans="1:2" s="22" customFormat="1" x14ac:dyDescent="0.25"/>
    <row r="12" spans="1:2" s="22" customFormat="1" x14ac:dyDescent="0.25"/>
    <row r="13" spans="1:2" s="22" customFormat="1" x14ac:dyDescent="0.25"/>
    <row r="14" spans="1:2" s="22" customFormat="1" x14ac:dyDescent="0.25"/>
    <row r="15" spans="1:2" s="22" customFormat="1" x14ac:dyDescent="0.25"/>
    <row r="16" spans="1:2" s="22" customFormat="1" x14ac:dyDescent="0.25"/>
    <row r="17" s="22" customFormat="1" x14ac:dyDescent="0.25"/>
    <row r="18" s="22" customFormat="1" x14ac:dyDescent="0.25"/>
    <row r="19" s="22" customFormat="1" x14ac:dyDescent="0.25"/>
    <row r="20" s="22" customFormat="1" x14ac:dyDescent="0.25"/>
    <row r="21" s="22" customFormat="1" x14ac:dyDescent="0.25"/>
    <row r="22" s="22" customFormat="1" x14ac:dyDescent="0.25"/>
    <row r="23" s="22" customFormat="1" x14ac:dyDescent="0.25"/>
    <row r="24" s="22" customFormat="1" x14ac:dyDescent="0.25"/>
    <row r="25" s="22" customFormat="1" x14ac:dyDescent="0.25"/>
    <row r="26" s="22" customFormat="1" x14ac:dyDescent="0.25"/>
    <row r="27" s="22" customFormat="1" x14ac:dyDescent="0.25"/>
    <row r="28" s="22" customFormat="1" x14ac:dyDescent="0.25"/>
    <row r="29" s="22" customFormat="1" x14ac:dyDescent="0.25"/>
    <row r="30" s="22" customFormat="1" x14ac:dyDescent="0.25"/>
    <row r="31" s="22" customFormat="1" x14ac:dyDescent="0.25"/>
    <row r="32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  <row r="78" s="22" customFormat="1" x14ac:dyDescent="0.25"/>
    <row r="79" s="22" customFormat="1" x14ac:dyDescent="0.25"/>
    <row r="80" s="22" customFormat="1" x14ac:dyDescent="0.25"/>
    <row r="81" s="22" customFormat="1" x14ac:dyDescent="0.25"/>
    <row r="82" s="22" customFormat="1" x14ac:dyDescent="0.25"/>
    <row r="83" s="22" customFormat="1" x14ac:dyDescent="0.25"/>
    <row r="84" s="22" customFormat="1" x14ac:dyDescent="0.25"/>
    <row r="85" s="22" customFormat="1" x14ac:dyDescent="0.25"/>
    <row r="86" s="22" customFormat="1" x14ac:dyDescent="0.25"/>
    <row r="87" s="22" customFormat="1" x14ac:dyDescent="0.25"/>
    <row r="88" s="22" customFormat="1" x14ac:dyDescent="0.25"/>
    <row r="89" s="22" customFormat="1" x14ac:dyDescent="0.25"/>
    <row r="90" s="22" customFormat="1" x14ac:dyDescent="0.25"/>
    <row r="91" s="22" customFormat="1" x14ac:dyDescent="0.25"/>
    <row r="92" s="22" customFormat="1" x14ac:dyDescent="0.25"/>
    <row r="93" s="22" customFormat="1" x14ac:dyDescent="0.25"/>
    <row r="94" s="22" customFormat="1" x14ac:dyDescent="0.25"/>
    <row r="95" s="22" customFormat="1" x14ac:dyDescent="0.25"/>
    <row r="96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  <row r="133" s="22" customFormat="1" x14ac:dyDescent="0.25"/>
    <row r="134" s="22" customFormat="1" x14ac:dyDescent="0.25"/>
    <row r="135" s="22" customFormat="1" x14ac:dyDescent="0.25"/>
    <row r="136" s="22" customFormat="1" x14ac:dyDescent="0.25"/>
    <row r="137" s="22" customFormat="1" x14ac:dyDescent="0.25"/>
    <row r="138" s="22" customFormat="1" x14ac:dyDescent="0.25"/>
    <row r="139" s="22" customFormat="1" x14ac:dyDescent="0.25"/>
    <row r="140" s="22" customFormat="1" x14ac:dyDescent="0.25"/>
    <row r="141" s="22" customFormat="1" x14ac:dyDescent="0.25"/>
    <row r="142" s="22" customFormat="1" x14ac:dyDescent="0.25"/>
    <row r="143" s="22" customFormat="1" x14ac:dyDescent="0.25"/>
    <row r="144" s="22" customFormat="1" x14ac:dyDescent="0.25"/>
    <row r="145" s="22" customFormat="1" x14ac:dyDescent="0.25"/>
    <row r="146" s="22" customFormat="1" x14ac:dyDescent="0.25"/>
    <row r="147" s="22" customFormat="1" x14ac:dyDescent="0.25"/>
    <row r="148" s="22" customFormat="1" x14ac:dyDescent="0.25"/>
    <row r="149" s="22" customFormat="1" x14ac:dyDescent="0.25"/>
    <row r="150" s="22" customFormat="1" x14ac:dyDescent="0.25"/>
    <row r="151" s="22" customFormat="1" x14ac:dyDescent="0.25"/>
    <row r="152" s="22" customFormat="1" x14ac:dyDescent="0.25"/>
  </sheetData>
  <sheetProtection sheet="1" objects="1" scenarios="1"/>
  <mergeCells count="1">
    <mergeCell ref="A1:B1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>
    <tabColor theme="5"/>
  </sheetPr>
  <dimension ref="A1:BP107"/>
  <sheetViews>
    <sheetView zoomScaleNormal="100" workbookViewId="0"/>
  </sheetViews>
  <sheetFormatPr defaultRowHeight="15" x14ac:dyDescent="0.25"/>
  <cols>
    <col min="1" max="1" width="10.85546875" style="11" customWidth="1"/>
    <col min="2" max="2" width="3.7109375" style="12" customWidth="1"/>
    <col min="3" max="3" width="5.7109375" style="12" customWidth="1"/>
    <col min="4" max="4" width="30.7109375" style="12" customWidth="1"/>
    <col min="5" max="5" width="3.7109375" style="12" customWidth="1"/>
    <col min="6" max="6" width="5.7109375" style="12" customWidth="1"/>
    <col min="7" max="7" width="30.7109375" style="12" customWidth="1"/>
    <col min="8" max="8" width="3.7109375" style="12" customWidth="1"/>
    <col min="9" max="9" width="5.7109375" style="12" customWidth="1"/>
    <col min="10" max="10" width="30.7109375" style="12" customWidth="1"/>
    <col min="11" max="11" width="3.7109375" style="12" customWidth="1"/>
    <col min="12" max="12" width="5.7109375" style="12" customWidth="1"/>
    <col min="13" max="13" width="30.7109375" style="12" customWidth="1"/>
    <col min="14" max="14" width="3.7109375" style="12" customWidth="1"/>
    <col min="15" max="15" width="5.7109375" style="12" customWidth="1"/>
    <col min="16" max="16" width="30.7109375" style="12" customWidth="1"/>
    <col min="17" max="17" width="3.7109375" style="12" customWidth="1"/>
    <col min="18" max="18" width="5.7109375" style="12" customWidth="1"/>
    <col min="19" max="19" width="30.7109375" style="12" customWidth="1"/>
    <col min="20" max="68" width="9.140625" style="22"/>
    <col min="69" max="16384" width="9.140625" style="6"/>
  </cols>
  <sheetData>
    <row r="1" spans="1:68" s="10" customFormat="1" ht="92.25" customHeight="1" x14ac:dyDescent="1.35">
      <c r="A1" s="20" t="s">
        <v>3</v>
      </c>
      <c r="B1" s="83" t="s">
        <v>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68" ht="26.25" x14ac:dyDescent="0.4">
      <c r="A2" s="27"/>
      <c r="B2" s="87">
        <f>A2</f>
        <v>0</v>
      </c>
      <c r="C2" s="87"/>
      <c r="D2" s="87"/>
      <c r="E2" s="82">
        <f>A3</f>
        <v>0</v>
      </c>
      <c r="F2" s="82"/>
      <c r="G2" s="82"/>
      <c r="H2" s="87">
        <f>A4</f>
        <v>0</v>
      </c>
      <c r="I2" s="87"/>
      <c r="J2" s="87"/>
      <c r="K2" s="82">
        <f>A5</f>
        <v>0</v>
      </c>
      <c r="L2" s="82"/>
      <c r="M2" s="82"/>
      <c r="N2" s="87">
        <f>A6</f>
        <v>0</v>
      </c>
      <c r="O2" s="87"/>
      <c r="P2" s="87"/>
      <c r="Q2" s="82">
        <f>A7</f>
        <v>0</v>
      </c>
      <c r="R2" s="82"/>
      <c r="S2" s="82"/>
    </row>
    <row r="3" spans="1:68" s="7" customFormat="1" ht="18.75" customHeight="1" x14ac:dyDescent="0.3">
      <c r="A3" s="13"/>
      <c r="B3" s="85" t="s">
        <v>5</v>
      </c>
      <c r="C3" s="86" t="s">
        <v>6</v>
      </c>
      <c r="D3" s="84" t="s">
        <v>7</v>
      </c>
      <c r="E3" s="85" t="s">
        <v>5</v>
      </c>
      <c r="F3" s="86" t="s">
        <v>6</v>
      </c>
      <c r="G3" s="84" t="s">
        <v>7</v>
      </c>
      <c r="H3" s="85" t="s">
        <v>5</v>
      </c>
      <c r="I3" s="86" t="s">
        <v>6</v>
      </c>
      <c r="J3" s="84" t="s">
        <v>7</v>
      </c>
      <c r="K3" s="85" t="s">
        <v>5</v>
      </c>
      <c r="L3" s="86" t="s">
        <v>6</v>
      </c>
      <c r="M3" s="84" t="s">
        <v>7</v>
      </c>
      <c r="N3" s="85" t="s">
        <v>5</v>
      </c>
      <c r="O3" s="86" t="s">
        <v>6</v>
      </c>
      <c r="P3" s="84" t="s">
        <v>7</v>
      </c>
      <c r="Q3" s="85" t="s">
        <v>5</v>
      </c>
      <c r="R3" s="86" t="s">
        <v>6</v>
      </c>
      <c r="S3" s="84" t="s">
        <v>7</v>
      </c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</row>
    <row r="4" spans="1:68" ht="18.75" customHeight="1" x14ac:dyDescent="0.3">
      <c r="A4" s="13"/>
      <c r="B4" s="85"/>
      <c r="C4" s="86"/>
      <c r="D4" s="84"/>
      <c r="E4" s="85"/>
      <c r="F4" s="86"/>
      <c r="G4" s="84"/>
      <c r="H4" s="85"/>
      <c r="I4" s="86"/>
      <c r="J4" s="84"/>
      <c r="K4" s="85"/>
      <c r="L4" s="86"/>
      <c r="M4" s="84"/>
      <c r="N4" s="85"/>
      <c r="O4" s="86"/>
      <c r="P4" s="84"/>
      <c r="Q4" s="85"/>
      <c r="R4" s="86"/>
      <c r="S4" s="84"/>
    </row>
    <row r="5" spans="1:68" ht="18.75" customHeight="1" x14ac:dyDescent="0.3">
      <c r="A5" s="13"/>
      <c r="B5" s="85"/>
      <c r="C5" s="86"/>
      <c r="D5" s="84"/>
      <c r="E5" s="85"/>
      <c r="F5" s="86"/>
      <c r="G5" s="84"/>
      <c r="H5" s="85"/>
      <c r="I5" s="86"/>
      <c r="J5" s="84"/>
      <c r="K5" s="85"/>
      <c r="L5" s="86"/>
      <c r="M5" s="84"/>
      <c r="N5" s="85"/>
      <c r="O5" s="86"/>
      <c r="P5" s="84"/>
      <c r="Q5" s="85"/>
      <c r="R5" s="86"/>
      <c r="S5" s="84"/>
    </row>
    <row r="6" spans="1:68" ht="18.75" x14ac:dyDescent="0.3">
      <c r="A6" s="13"/>
      <c r="B6" s="3" t="str">
        <f>IF(D6="","",1)</f>
        <v/>
      </c>
      <c r="C6" s="31"/>
      <c r="D6" s="32"/>
      <c r="E6" s="3" t="str">
        <f>IF(G6="","",1)</f>
        <v/>
      </c>
      <c r="F6" s="14"/>
      <c r="G6" s="15"/>
      <c r="H6" s="3" t="str">
        <f>IF(J6="","",1)</f>
        <v/>
      </c>
      <c r="I6" s="14"/>
      <c r="J6" s="15"/>
      <c r="K6" s="3" t="str">
        <f>IF(M6="","",1)</f>
        <v/>
      </c>
      <c r="L6" s="14"/>
      <c r="M6" s="15"/>
      <c r="N6" s="3" t="str">
        <f>IF(P6="","",1)</f>
        <v/>
      </c>
      <c r="O6" s="14"/>
      <c r="P6" s="15"/>
      <c r="Q6" s="3" t="str">
        <f>IF(S6="","",1)</f>
        <v/>
      </c>
      <c r="R6" s="14"/>
      <c r="S6" s="15"/>
    </row>
    <row r="7" spans="1:68" ht="18.75" x14ac:dyDescent="0.3">
      <c r="A7" s="13"/>
      <c r="B7" s="3" t="str">
        <f>IF(D7="","",2)</f>
        <v/>
      </c>
      <c r="C7" s="31"/>
      <c r="D7" s="32"/>
      <c r="E7" s="3" t="str">
        <f>IF(G7="","",2)</f>
        <v/>
      </c>
      <c r="F7" s="14"/>
      <c r="G7" s="15"/>
      <c r="H7" s="3" t="str">
        <f>IF(J7="","",2)</f>
        <v/>
      </c>
      <c r="I7" s="14"/>
      <c r="J7" s="15"/>
      <c r="K7" s="3" t="str">
        <f>IF(M7="","",2)</f>
        <v/>
      </c>
      <c r="L7" s="14"/>
      <c r="M7" s="15"/>
      <c r="N7" s="3" t="str">
        <f>IF(P7="","",2)</f>
        <v/>
      </c>
      <c r="O7" s="14"/>
      <c r="P7" s="15"/>
      <c r="Q7" s="3" t="str">
        <f>IF(S7="","",2)</f>
        <v/>
      </c>
      <c r="R7" s="14"/>
      <c r="S7" s="15"/>
    </row>
    <row r="8" spans="1:68" ht="18.75" x14ac:dyDescent="0.3">
      <c r="A8" s="13"/>
      <c r="B8" s="3" t="str">
        <f>IF(D8="","",3)</f>
        <v/>
      </c>
      <c r="C8" s="31"/>
      <c r="D8" s="32"/>
      <c r="E8" s="3" t="str">
        <f>IF(G8="","",3)</f>
        <v/>
      </c>
      <c r="F8" s="14"/>
      <c r="G8" s="15"/>
      <c r="H8" s="3" t="str">
        <f>IF(J8="","",3)</f>
        <v/>
      </c>
      <c r="I8" s="14"/>
      <c r="J8" s="15"/>
      <c r="K8" s="3" t="str">
        <f>IF(M8="","",3)</f>
        <v/>
      </c>
      <c r="L8" s="14"/>
      <c r="M8" s="15"/>
      <c r="N8" s="3" t="str">
        <f>IF(P8="","",3)</f>
        <v/>
      </c>
      <c r="O8" s="14"/>
      <c r="P8" s="15"/>
      <c r="Q8" s="3" t="str">
        <f>IF(S8="","",3)</f>
        <v/>
      </c>
      <c r="R8" s="14"/>
      <c r="S8" s="15"/>
    </row>
    <row r="9" spans="1:68" ht="18.75" x14ac:dyDescent="0.3">
      <c r="A9" s="13"/>
      <c r="B9" s="3" t="str">
        <f>IF(D9="","",4)</f>
        <v/>
      </c>
      <c r="C9" s="31"/>
      <c r="D9" s="32"/>
      <c r="E9" s="3" t="str">
        <f>IF(G9="","",4)</f>
        <v/>
      </c>
      <c r="F9" s="14"/>
      <c r="G9" s="15"/>
      <c r="H9" s="3" t="str">
        <f>IF(J9="","",4)</f>
        <v/>
      </c>
      <c r="I9" s="14"/>
      <c r="J9" s="15"/>
      <c r="K9" s="3" t="str">
        <f>IF(M9="","",4)</f>
        <v/>
      </c>
      <c r="L9" s="14"/>
      <c r="M9" s="15"/>
      <c r="N9" s="3" t="str">
        <f>IF(P9="","",4)</f>
        <v/>
      </c>
      <c r="O9" s="14"/>
      <c r="P9" s="15"/>
      <c r="Q9" s="3" t="str">
        <f>IF(S9="","",4)</f>
        <v/>
      </c>
      <c r="R9" s="14"/>
      <c r="S9" s="15"/>
    </row>
    <row r="10" spans="1:68" ht="18.75" x14ac:dyDescent="0.3">
      <c r="A10" s="13"/>
      <c r="B10" s="3" t="str">
        <f>IF(D10="","",5)</f>
        <v/>
      </c>
      <c r="C10" s="31"/>
      <c r="D10" s="32"/>
      <c r="E10" s="3" t="str">
        <f>IF(G10="","",5)</f>
        <v/>
      </c>
      <c r="F10" s="14"/>
      <c r="G10" s="15"/>
      <c r="H10" s="3" t="str">
        <f>IF(J10="","",5)</f>
        <v/>
      </c>
      <c r="I10" s="14"/>
      <c r="J10" s="15"/>
      <c r="K10" s="3" t="str">
        <f>IF(M10="","",5)</f>
        <v/>
      </c>
      <c r="L10" s="14"/>
      <c r="M10" s="15"/>
      <c r="N10" s="3" t="str">
        <f>IF(P10="","",5)</f>
        <v/>
      </c>
      <c r="O10" s="14"/>
      <c r="P10" s="15"/>
      <c r="Q10" s="3" t="str">
        <f>IF(S10="","",5)</f>
        <v/>
      </c>
      <c r="R10" s="14"/>
      <c r="S10" s="15"/>
    </row>
    <row r="11" spans="1:68" ht="18.75" x14ac:dyDescent="0.3">
      <c r="A11" s="13"/>
      <c r="B11" s="3" t="str">
        <f>IF(D11="","",6)</f>
        <v/>
      </c>
      <c r="C11" s="31"/>
      <c r="D11" s="32"/>
      <c r="E11" s="3" t="str">
        <f>IF(G11="","",6)</f>
        <v/>
      </c>
      <c r="F11" s="14"/>
      <c r="G11" s="15"/>
      <c r="H11" s="3" t="str">
        <f>IF(J11="","",6)</f>
        <v/>
      </c>
      <c r="I11" s="14"/>
      <c r="J11" s="15"/>
      <c r="K11" s="3" t="str">
        <f>IF(M11="","",6)</f>
        <v/>
      </c>
      <c r="L11" s="14"/>
      <c r="M11" s="15"/>
      <c r="N11" s="3" t="str">
        <f>IF(P11="","",6)</f>
        <v/>
      </c>
      <c r="O11" s="14"/>
      <c r="P11" s="15"/>
      <c r="Q11" s="3" t="str">
        <f>IF(S11="","",6)</f>
        <v/>
      </c>
      <c r="R11" s="14"/>
      <c r="S11" s="15"/>
    </row>
    <row r="12" spans="1:68" ht="18.75" x14ac:dyDescent="0.3">
      <c r="A12" s="13"/>
      <c r="B12" s="3" t="str">
        <f>IF(D12="","",7)</f>
        <v/>
      </c>
      <c r="C12" s="31"/>
      <c r="D12" s="32"/>
      <c r="E12" s="3" t="str">
        <f>IF(G12="","",7)</f>
        <v/>
      </c>
      <c r="F12" s="14"/>
      <c r="G12" s="15"/>
      <c r="H12" s="3" t="str">
        <f>IF(J12="","",7)</f>
        <v/>
      </c>
      <c r="I12" s="14"/>
      <c r="J12" s="15"/>
      <c r="K12" s="3" t="str">
        <f>IF(M12="","",7)</f>
        <v/>
      </c>
      <c r="L12" s="14"/>
      <c r="M12" s="15"/>
      <c r="N12" s="3" t="str">
        <f>IF(P12="","",7)</f>
        <v/>
      </c>
      <c r="O12" s="14"/>
      <c r="P12" s="15"/>
      <c r="Q12" s="3" t="str">
        <f>IF(S12="","",7)</f>
        <v/>
      </c>
      <c r="R12" s="14"/>
      <c r="S12" s="15"/>
    </row>
    <row r="13" spans="1:68" ht="18.75" x14ac:dyDescent="0.3">
      <c r="A13" s="13"/>
      <c r="B13" s="3" t="str">
        <f>IF(D13="","",8)</f>
        <v/>
      </c>
      <c r="C13" s="31"/>
      <c r="D13" s="32"/>
      <c r="E13" s="3" t="str">
        <f>IF(G13="","",8)</f>
        <v/>
      </c>
      <c r="F13" s="14"/>
      <c r="G13" s="15"/>
      <c r="H13" s="3" t="str">
        <f>IF(J13="","",8)</f>
        <v/>
      </c>
      <c r="I13" s="14"/>
      <c r="J13" s="15"/>
      <c r="K13" s="3" t="str">
        <f>IF(M13="","",8)</f>
        <v/>
      </c>
      <c r="L13" s="14"/>
      <c r="M13" s="15"/>
      <c r="N13" s="3" t="str">
        <f>IF(P13="","",8)</f>
        <v/>
      </c>
      <c r="O13" s="14"/>
      <c r="P13" s="15"/>
      <c r="Q13" s="3" t="str">
        <f>IF(S13="","",8)</f>
        <v/>
      </c>
      <c r="R13" s="14"/>
      <c r="S13" s="15"/>
    </row>
    <row r="14" spans="1:68" ht="18.75" x14ac:dyDescent="0.3">
      <c r="A14" s="13"/>
      <c r="B14" s="3" t="str">
        <f>IF(D14="","",9)</f>
        <v/>
      </c>
      <c r="C14" s="31"/>
      <c r="D14" s="32"/>
      <c r="E14" s="3" t="str">
        <f>IF(G14="","",9)</f>
        <v/>
      </c>
      <c r="F14" s="14"/>
      <c r="G14" s="15"/>
      <c r="H14" s="3" t="str">
        <f>IF(J14="","",9)</f>
        <v/>
      </c>
      <c r="I14" s="14"/>
      <c r="J14" s="15"/>
      <c r="K14" s="3" t="str">
        <f>IF(M14="","",9)</f>
        <v/>
      </c>
      <c r="L14" s="14"/>
      <c r="M14" s="15"/>
      <c r="N14" s="3" t="str">
        <f>IF(P14="","",9)</f>
        <v/>
      </c>
      <c r="O14" s="14"/>
      <c r="P14" s="15"/>
      <c r="Q14" s="3" t="str">
        <f>IF(S14="","",9)</f>
        <v/>
      </c>
      <c r="R14" s="14"/>
      <c r="S14" s="15"/>
    </row>
    <row r="15" spans="1:68" ht="18.75" x14ac:dyDescent="0.3">
      <c r="A15" s="13"/>
      <c r="B15" s="3" t="str">
        <f>IF(D15="","",10)</f>
        <v/>
      </c>
      <c r="C15" s="31"/>
      <c r="D15" s="32"/>
      <c r="E15" s="3" t="str">
        <f>IF(G15="","",10)</f>
        <v/>
      </c>
      <c r="F15" s="14"/>
      <c r="G15" s="15"/>
      <c r="H15" s="3" t="str">
        <f>IF(J15="","",10)</f>
        <v/>
      </c>
      <c r="I15" s="14"/>
      <c r="J15" s="15"/>
      <c r="K15" s="3" t="str">
        <f>IF(M15="","",10)</f>
        <v/>
      </c>
      <c r="L15" s="14"/>
      <c r="M15" s="15"/>
      <c r="N15" s="3" t="str">
        <f>IF(P15="","",10)</f>
        <v/>
      </c>
      <c r="O15" s="14"/>
      <c r="P15" s="15"/>
      <c r="Q15" s="3" t="str">
        <f>IF(S15="","",10)</f>
        <v/>
      </c>
      <c r="R15" s="14"/>
      <c r="S15" s="15"/>
    </row>
    <row r="16" spans="1:68" ht="18.75" x14ac:dyDescent="0.3">
      <c r="A16" s="13"/>
      <c r="B16" s="3" t="str">
        <f>IF(D16="","",11)</f>
        <v/>
      </c>
      <c r="C16" s="31"/>
      <c r="D16" s="32"/>
      <c r="E16" s="3" t="str">
        <f>IF(G16="","",11)</f>
        <v/>
      </c>
      <c r="F16" s="14"/>
      <c r="G16" s="15"/>
      <c r="H16" s="3" t="str">
        <f>IF(J16="","",11)</f>
        <v/>
      </c>
      <c r="I16" s="14"/>
      <c r="J16" s="15"/>
      <c r="K16" s="3" t="str">
        <f>IF(M16="","",11)</f>
        <v/>
      </c>
      <c r="L16" s="14"/>
      <c r="M16" s="15"/>
      <c r="N16" s="3" t="str">
        <f>IF(P16="","",11)</f>
        <v/>
      </c>
      <c r="O16" s="14"/>
      <c r="P16" s="15"/>
      <c r="Q16" s="3" t="str">
        <f>IF(S16="","",11)</f>
        <v/>
      </c>
      <c r="R16" s="14"/>
      <c r="S16" s="15"/>
    </row>
    <row r="17" spans="1:19" ht="18.75" x14ac:dyDescent="0.3">
      <c r="A17" s="13"/>
      <c r="B17" s="3" t="str">
        <f>IF(D17="","",12)</f>
        <v/>
      </c>
      <c r="C17" s="31"/>
      <c r="D17" s="32"/>
      <c r="E17" s="3" t="str">
        <f>IF(G17="","",12)</f>
        <v/>
      </c>
      <c r="F17" s="14"/>
      <c r="G17" s="15"/>
      <c r="H17" s="3" t="str">
        <f>IF(J17="","",12)</f>
        <v/>
      </c>
      <c r="I17" s="14"/>
      <c r="J17" s="15"/>
      <c r="K17" s="3" t="str">
        <f>IF(M17="","",12)</f>
        <v/>
      </c>
      <c r="L17" s="14"/>
      <c r="M17" s="15"/>
      <c r="N17" s="3" t="str">
        <f>IF(P17="","",12)</f>
        <v/>
      </c>
      <c r="O17" s="14"/>
      <c r="P17" s="15"/>
      <c r="Q17" s="3" t="str">
        <f>IF(S17="","",12)</f>
        <v/>
      </c>
      <c r="R17" s="14"/>
      <c r="S17" s="15"/>
    </row>
    <row r="18" spans="1:19" ht="18.75" x14ac:dyDescent="0.3">
      <c r="A18" s="13"/>
      <c r="B18" s="3" t="str">
        <f>IF(D18="","",13)</f>
        <v/>
      </c>
      <c r="C18" s="31"/>
      <c r="D18" s="32"/>
      <c r="E18" s="3" t="str">
        <f>IF(G18="","",13)</f>
        <v/>
      </c>
      <c r="F18" s="14"/>
      <c r="G18" s="15"/>
      <c r="H18" s="3" t="str">
        <f>IF(J18="","",13)</f>
        <v/>
      </c>
      <c r="I18" s="14"/>
      <c r="J18" s="15"/>
      <c r="K18" s="3" t="str">
        <f>IF(M18="","",13)</f>
        <v/>
      </c>
      <c r="L18" s="14"/>
      <c r="M18" s="15"/>
      <c r="N18" s="3" t="str">
        <f>IF(P18="","",13)</f>
        <v/>
      </c>
      <c r="O18" s="14"/>
      <c r="P18" s="15"/>
      <c r="Q18" s="3" t="str">
        <f>IF(S18="","",13)</f>
        <v/>
      </c>
      <c r="R18" s="14"/>
      <c r="S18" s="15"/>
    </row>
    <row r="19" spans="1:19" ht="18.75" x14ac:dyDescent="0.3">
      <c r="A19" s="13"/>
      <c r="B19" s="3" t="str">
        <f>IF(D19="","",14)</f>
        <v/>
      </c>
      <c r="C19" s="31"/>
      <c r="D19" s="32"/>
      <c r="E19" s="3" t="str">
        <f>IF(G19="","",14)</f>
        <v/>
      </c>
      <c r="F19" s="14"/>
      <c r="G19" s="15"/>
      <c r="H19" s="3" t="str">
        <f>IF(J19="","",14)</f>
        <v/>
      </c>
      <c r="I19" s="14"/>
      <c r="J19" s="15"/>
      <c r="K19" s="3" t="str">
        <f>IF(M19="","",14)</f>
        <v/>
      </c>
      <c r="L19" s="14"/>
      <c r="M19" s="15"/>
      <c r="N19" s="3" t="str">
        <f>IF(P19="","",14)</f>
        <v/>
      </c>
      <c r="O19" s="14"/>
      <c r="P19" s="15"/>
      <c r="Q19" s="3" t="str">
        <f>IF(S19="","",14)</f>
        <v/>
      </c>
      <c r="R19" s="14"/>
      <c r="S19" s="15"/>
    </row>
    <row r="20" spans="1:19" ht="18.75" x14ac:dyDescent="0.3">
      <c r="A20" s="13"/>
      <c r="B20" s="3" t="str">
        <f>IF(D20="","",15)</f>
        <v/>
      </c>
      <c r="C20" s="31"/>
      <c r="D20" s="32"/>
      <c r="E20" s="3" t="str">
        <f>IF(G20="","",15)</f>
        <v/>
      </c>
      <c r="F20" s="14"/>
      <c r="G20" s="15"/>
      <c r="H20" s="3" t="str">
        <f>IF(J20="","",15)</f>
        <v/>
      </c>
      <c r="I20" s="14"/>
      <c r="J20" s="15"/>
      <c r="K20" s="3" t="str">
        <f>IF(M20="","",15)</f>
        <v/>
      </c>
      <c r="L20" s="14"/>
      <c r="M20" s="15"/>
      <c r="N20" s="3" t="str">
        <f>IF(P20="","",15)</f>
        <v/>
      </c>
      <c r="O20" s="14"/>
      <c r="P20" s="15"/>
      <c r="Q20" s="3" t="str">
        <f>IF(S20="","",15)</f>
        <v/>
      </c>
      <c r="R20" s="14"/>
      <c r="S20" s="15"/>
    </row>
    <row r="21" spans="1:19" ht="18.75" x14ac:dyDescent="0.3">
      <c r="A21" s="13"/>
      <c r="B21" s="3" t="str">
        <f>IF(D21="","",16)</f>
        <v/>
      </c>
      <c r="C21" s="31"/>
      <c r="D21" s="32"/>
      <c r="E21" s="3" t="str">
        <f>IF(G21="","",16)</f>
        <v/>
      </c>
      <c r="F21" s="14"/>
      <c r="G21" s="15"/>
      <c r="H21" s="3" t="str">
        <f>IF(J21="","",16)</f>
        <v/>
      </c>
      <c r="I21" s="14"/>
      <c r="J21" s="15"/>
      <c r="K21" s="3" t="str">
        <f>IF(M21="","",16)</f>
        <v/>
      </c>
      <c r="L21" s="14"/>
      <c r="M21" s="15"/>
      <c r="N21" s="3" t="str">
        <f>IF(P21="","",16)</f>
        <v/>
      </c>
      <c r="O21" s="14"/>
      <c r="P21" s="15"/>
      <c r="Q21" s="3" t="str">
        <f>IF(S21="","",16)</f>
        <v/>
      </c>
      <c r="R21" s="14"/>
      <c r="S21" s="15"/>
    </row>
    <row r="22" spans="1:19" ht="18.75" x14ac:dyDescent="0.3">
      <c r="A22" s="13"/>
      <c r="B22" s="3" t="str">
        <f>IF(D22="","",17)</f>
        <v/>
      </c>
      <c r="C22" s="31"/>
      <c r="D22" s="32"/>
      <c r="E22" s="3" t="str">
        <f>IF(G22="","",17)</f>
        <v/>
      </c>
      <c r="F22" s="14"/>
      <c r="G22" s="15"/>
      <c r="H22" s="3" t="str">
        <f>IF(J22="","",17)</f>
        <v/>
      </c>
      <c r="I22" s="14"/>
      <c r="J22" s="15"/>
      <c r="K22" s="3" t="str">
        <f>IF(M22="","",17)</f>
        <v/>
      </c>
      <c r="L22" s="14"/>
      <c r="M22" s="15"/>
      <c r="N22" s="3" t="str">
        <f>IF(P22="","",17)</f>
        <v/>
      </c>
      <c r="O22" s="14"/>
      <c r="P22" s="15"/>
      <c r="Q22" s="3" t="str">
        <f>IF(S22="","",17)</f>
        <v/>
      </c>
      <c r="R22" s="14"/>
      <c r="S22" s="15"/>
    </row>
    <row r="23" spans="1:19" ht="18.75" x14ac:dyDescent="0.3">
      <c r="A23" s="13"/>
      <c r="B23" s="3" t="str">
        <f>IF(D23="","",18)</f>
        <v/>
      </c>
      <c r="C23" s="31"/>
      <c r="D23" s="32"/>
      <c r="E23" s="3" t="str">
        <f>IF(G23="","",18)</f>
        <v/>
      </c>
      <c r="F23" s="14"/>
      <c r="G23" s="15"/>
      <c r="H23" s="3" t="str">
        <f>IF(J23="","",18)</f>
        <v/>
      </c>
      <c r="I23" s="14"/>
      <c r="J23" s="15"/>
      <c r="K23" s="3" t="str">
        <f>IF(M23="","",18)</f>
        <v/>
      </c>
      <c r="L23" s="14"/>
      <c r="M23" s="15"/>
      <c r="N23" s="3" t="str">
        <f>IF(P23="","",18)</f>
        <v/>
      </c>
      <c r="O23" s="14"/>
      <c r="P23" s="15"/>
      <c r="Q23" s="3" t="str">
        <f>IF(S23="","",18)</f>
        <v/>
      </c>
      <c r="R23" s="14"/>
      <c r="S23" s="15"/>
    </row>
    <row r="24" spans="1:19" ht="18.75" x14ac:dyDescent="0.3">
      <c r="A24" s="13"/>
      <c r="B24" s="3" t="str">
        <f>IF(D24="","",19)</f>
        <v/>
      </c>
      <c r="C24" s="31"/>
      <c r="D24" s="32"/>
      <c r="E24" s="3" t="str">
        <f>IF(G24="","",19)</f>
        <v/>
      </c>
      <c r="F24" s="14"/>
      <c r="G24" s="15"/>
      <c r="H24" s="3" t="str">
        <f>IF(J24="","",19)</f>
        <v/>
      </c>
      <c r="I24" s="14"/>
      <c r="J24" s="15"/>
      <c r="K24" s="3" t="str">
        <f>IF(M24="","",19)</f>
        <v/>
      </c>
      <c r="L24" s="14"/>
      <c r="M24" s="15"/>
      <c r="N24" s="3" t="str">
        <f>IF(P24="","",19)</f>
        <v/>
      </c>
      <c r="O24" s="14"/>
      <c r="P24" s="15"/>
      <c r="Q24" s="3" t="str">
        <f>IF(S24="","",19)</f>
        <v/>
      </c>
      <c r="R24" s="14"/>
      <c r="S24" s="15"/>
    </row>
    <row r="25" spans="1:19" ht="18.75" x14ac:dyDescent="0.3">
      <c r="A25" s="13"/>
      <c r="B25" s="3" t="str">
        <f>IF(D25="","",20)</f>
        <v/>
      </c>
      <c r="C25" s="31"/>
      <c r="D25" s="32"/>
      <c r="E25" s="3" t="str">
        <f>IF(G25="","",20)</f>
        <v/>
      </c>
      <c r="F25" s="14"/>
      <c r="G25" s="15"/>
      <c r="H25" s="3" t="str">
        <f>IF(J25="","",20)</f>
        <v/>
      </c>
      <c r="I25" s="14"/>
      <c r="J25" s="15"/>
      <c r="K25" s="3" t="str">
        <f>IF(M25="","",20)</f>
        <v/>
      </c>
      <c r="L25" s="14"/>
      <c r="M25" s="15"/>
      <c r="N25" s="3" t="str">
        <f>IF(P25="","",20)</f>
        <v/>
      </c>
      <c r="O25" s="14"/>
      <c r="P25" s="15"/>
      <c r="Q25" s="3" t="str">
        <f>IF(S25="","",20)</f>
        <v/>
      </c>
      <c r="R25" s="14"/>
      <c r="S25" s="15"/>
    </row>
    <row r="26" spans="1:19" ht="18.75" x14ac:dyDescent="0.3">
      <c r="A26" s="13"/>
      <c r="B26" s="3" t="str">
        <f>IF(D26="","",21)</f>
        <v/>
      </c>
      <c r="C26" s="31"/>
      <c r="D26" s="32"/>
      <c r="E26" s="3" t="str">
        <f>IF(G26="","",21)</f>
        <v/>
      </c>
      <c r="F26" s="14"/>
      <c r="G26" s="15"/>
      <c r="H26" s="3" t="str">
        <f>IF(J26="","",21)</f>
        <v/>
      </c>
      <c r="I26" s="14"/>
      <c r="J26" s="15"/>
      <c r="K26" s="3" t="str">
        <f>IF(M26="","",21)</f>
        <v/>
      </c>
      <c r="L26" s="14"/>
      <c r="M26" s="15"/>
      <c r="N26" s="3" t="str">
        <f>IF(P26="","",21)</f>
        <v/>
      </c>
      <c r="O26" s="14"/>
      <c r="P26" s="15"/>
      <c r="Q26" s="3" t="str">
        <f>IF(S26="","",21)</f>
        <v/>
      </c>
      <c r="R26" s="14"/>
      <c r="S26" s="15"/>
    </row>
    <row r="27" spans="1:19" ht="18.75" x14ac:dyDescent="0.3">
      <c r="A27" s="13"/>
      <c r="B27" s="3" t="str">
        <f>IF(D27="","",22)</f>
        <v/>
      </c>
      <c r="C27" s="31"/>
      <c r="D27" s="32"/>
      <c r="E27" s="3" t="str">
        <f>IF(G27="","",22)</f>
        <v/>
      </c>
      <c r="F27" s="14"/>
      <c r="G27" s="15"/>
      <c r="H27" s="3" t="str">
        <f>IF(J27="","",22)</f>
        <v/>
      </c>
      <c r="I27" s="14"/>
      <c r="J27" s="15"/>
      <c r="K27" s="3" t="str">
        <f>IF(M27="","",22)</f>
        <v/>
      </c>
      <c r="L27" s="14"/>
      <c r="M27" s="15"/>
      <c r="N27" s="3" t="str">
        <f>IF(P27="","",22)</f>
        <v/>
      </c>
      <c r="O27" s="14"/>
      <c r="P27" s="15"/>
      <c r="Q27" s="3" t="str">
        <f>IF(S27="","",22)</f>
        <v/>
      </c>
      <c r="R27" s="14"/>
      <c r="S27" s="15"/>
    </row>
    <row r="28" spans="1:19" ht="18.75" x14ac:dyDescent="0.3">
      <c r="A28" s="13"/>
      <c r="B28" s="3" t="str">
        <f>IF(D28="","",23)</f>
        <v/>
      </c>
      <c r="C28" s="31"/>
      <c r="D28" s="32"/>
      <c r="E28" s="3" t="str">
        <f>IF(G28="","",23)</f>
        <v/>
      </c>
      <c r="F28" s="14"/>
      <c r="G28" s="15"/>
      <c r="H28" s="3" t="str">
        <f>IF(J28="","",23)</f>
        <v/>
      </c>
      <c r="I28" s="14"/>
      <c r="J28" s="15"/>
      <c r="K28" s="3" t="str">
        <f>IF(M28="","",23)</f>
        <v/>
      </c>
      <c r="L28" s="14"/>
      <c r="M28" s="15"/>
      <c r="N28" s="3" t="str">
        <f>IF(P28="","",23)</f>
        <v/>
      </c>
      <c r="O28" s="14"/>
      <c r="P28" s="15"/>
      <c r="Q28" s="3" t="str">
        <f>IF(S28="","",23)</f>
        <v/>
      </c>
      <c r="R28" s="14"/>
      <c r="S28" s="15"/>
    </row>
    <row r="29" spans="1:19" ht="18.75" x14ac:dyDescent="0.3">
      <c r="A29" s="13"/>
      <c r="B29" s="3" t="str">
        <f>IF(D29="","",24)</f>
        <v/>
      </c>
      <c r="C29" s="31"/>
      <c r="D29" s="32"/>
      <c r="E29" s="3" t="str">
        <f>IF(G29="","",24)</f>
        <v/>
      </c>
      <c r="F29" s="14"/>
      <c r="G29" s="15"/>
      <c r="H29" s="3" t="str">
        <f>IF(J29="","",24)</f>
        <v/>
      </c>
      <c r="I29" s="14"/>
      <c r="J29" s="15"/>
      <c r="K29" s="3" t="str">
        <f>IF(M29="","",24)</f>
        <v/>
      </c>
      <c r="L29" s="14"/>
      <c r="M29" s="15"/>
      <c r="N29" s="3" t="str">
        <f>IF(P29="","",24)</f>
        <v/>
      </c>
      <c r="O29" s="14"/>
      <c r="P29" s="15"/>
      <c r="Q29" s="3" t="str">
        <f>IF(S29="","",24)</f>
        <v/>
      </c>
      <c r="R29" s="14"/>
      <c r="S29" s="15"/>
    </row>
    <row r="30" spans="1:19" ht="18.75" x14ac:dyDescent="0.3">
      <c r="A30" s="13"/>
      <c r="B30" s="3" t="str">
        <f>IF(D30="","",25)</f>
        <v/>
      </c>
      <c r="C30" s="31"/>
      <c r="D30" s="32"/>
      <c r="E30" s="3" t="str">
        <f>IF(G30="","",25)</f>
        <v/>
      </c>
      <c r="F30" s="14"/>
      <c r="G30" s="15"/>
      <c r="H30" s="3" t="str">
        <f>IF(J30="","",25)</f>
        <v/>
      </c>
      <c r="I30" s="14"/>
      <c r="J30" s="15"/>
      <c r="K30" s="3" t="str">
        <f>IF(M30="","",25)</f>
        <v/>
      </c>
      <c r="L30" s="14"/>
      <c r="M30" s="15"/>
      <c r="N30" s="3" t="str">
        <f>IF(P30="","",25)</f>
        <v/>
      </c>
      <c r="O30" s="14"/>
      <c r="P30" s="15"/>
      <c r="Q30" s="3" t="str">
        <f>IF(S30="","",25)</f>
        <v/>
      </c>
      <c r="R30" s="14"/>
      <c r="S30" s="15"/>
    </row>
    <row r="31" spans="1:19" s="22" customFormat="1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s="22" customFormat="1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s="22" customFormat="1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s="22" customFormat="1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s="22" customForma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s="22" customFormat="1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s="22" customFormat="1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s="22" customFormat="1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s="22" customFormat="1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s="22" customFormat="1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s="22" customFormat="1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s="22" customFormat="1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s="22" customFormat="1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s="22" customFormat="1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s="22" customFormat="1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s="22" customFormat="1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s="22" customFormat="1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s="22" customFormat="1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s="22" customForma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s="22" customFormat="1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s="22" customForma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s="22" customForma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s="22" customFormat="1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s="22" customFormat="1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s="22" customFormat="1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s="22" customFormat="1" x14ac:dyDescent="0.2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s="22" customFormat="1" x14ac:dyDescent="0.2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s="22" customFormat="1" x14ac:dyDescent="0.2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s="22" customFormat="1" x14ac:dyDescent="0.2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s="22" customFormat="1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s="22" customFormat="1" x14ac:dyDescent="0.2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s="22" customFormat="1" x14ac:dyDescent="0.2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s="22" customForma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s="22" customForma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s="22" customForma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s="22" customForma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s="22" customFormat="1" x14ac:dyDescent="0.2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s="22" customFormat="1" x14ac:dyDescent="0.2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s="22" customFormat="1" x14ac:dyDescent="0.2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s="22" customFormat="1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s="22" customFormat="1" x14ac:dyDescent="0.2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s="22" customForma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s="22" customForma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s="22" customForma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s="22" customForma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s="22" customFormat="1" x14ac:dyDescent="0.2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s="22" customFormat="1" x14ac:dyDescent="0.2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s="22" customFormat="1" x14ac:dyDescent="0.2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s="22" customFormat="1" x14ac:dyDescent="0.2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s="22" customFormat="1" x14ac:dyDescent="0.2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s="22" customFormat="1" x14ac:dyDescent="0.2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s="22" customFormat="1" x14ac:dyDescent="0.25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s="22" customFormat="1" x14ac:dyDescent="0.25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s="22" customFormat="1" x14ac:dyDescent="0.2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s="22" customFormat="1" x14ac:dyDescent="0.25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s="22" customFormat="1" x14ac:dyDescent="0.25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1:19" s="22" customFormat="1" x14ac:dyDescent="0.25">
      <c r="A87" s="2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19" s="22" customFormat="1" x14ac:dyDescent="0.25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1:19" s="22" customFormat="1" x14ac:dyDescent="0.25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9" s="22" customFormat="1" x14ac:dyDescent="0.25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19" s="22" customFormat="1" x14ac:dyDescent="0.25">
      <c r="A91" s="2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</row>
    <row r="92" spans="1:19" s="22" customFormat="1" x14ac:dyDescent="0.25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</row>
    <row r="93" spans="1:19" s="22" customFormat="1" x14ac:dyDescent="0.25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</row>
    <row r="94" spans="1:19" s="22" customFormat="1" x14ac:dyDescent="0.25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1:19" s="22" customFormat="1" x14ac:dyDescent="0.25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</row>
    <row r="96" spans="1:19" s="22" customFormat="1" x14ac:dyDescent="0.25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19" s="22" customFormat="1" x14ac:dyDescent="0.25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19" s="22" customFormat="1" x14ac:dyDescent="0.25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s="22" customFormat="1" x14ac:dyDescent="0.25">
      <c r="A99" s="2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1:19" s="22" customFormat="1" x14ac:dyDescent="0.25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  <row r="101" spans="1:19" s="22" customFormat="1" x14ac:dyDescent="0.25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</row>
    <row r="102" spans="1:19" s="22" customFormat="1" x14ac:dyDescent="0.25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</row>
    <row r="103" spans="1:19" s="22" customFormat="1" x14ac:dyDescent="0.25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</row>
    <row r="104" spans="1:19" s="22" customFormat="1" x14ac:dyDescent="0.25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</row>
    <row r="105" spans="1:19" s="22" customFormat="1" x14ac:dyDescent="0.25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</row>
    <row r="106" spans="1:19" s="22" customFormat="1" x14ac:dyDescent="0.25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</row>
    <row r="107" spans="1:19" s="22" customFormat="1" x14ac:dyDescent="0.25">
      <c r="A107" s="2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</row>
  </sheetData>
  <sheetProtection sheet="1" objects="1" scenarios="1"/>
  <mergeCells count="25">
    <mergeCell ref="C3:C5"/>
    <mergeCell ref="D3:D5"/>
    <mergeCell ref="B2:D2"/>
    <mergeCell ref="K2:M2"/>
    <mergeCell ref="N2:P2"/>
    <mergeCell ref="G3:G5"/>
    <mergeCell ref="H3:H5"/>
    <mergeCell ref="E2:G2"/>
    <mergeCell ref="H2:J2"/>
    <mergeCell ref="Q2:S2"/>
    <mergeCell ref="B1:S1"/>
    <mergeCell ref="S3:S5"/>
    <mergeCell ref="N3:N5"/>
    <mergeCell ref="O3:O5"/>
    <mergeCell ref="P3:P5"/>
    <mergeCell ref="Q3:Q5"/>
    <mergeCell ref="R3:R5"/>
    <mergeCell ref="I3:I5"/>
    <mergeCell ref="J3:J5"/>
    <mergeCell ref="K3:K5"/>
    <mergeCell ref="L3:L5"/>
    <mergeCell ref="M3:M5"/>
    <mergeCell ref="B3:B5"/>
    <mergeCell ref="E3:E5"/>
    <mergeCell ref="F3:F5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FFFF00"/>
  </sheetPr>
  <dimension ref="A1:EO107"/>
  <sheetViews>
    <sheetView workbookViewId="0"/>
  </sheetViews>
  <sheetFormatPr defaultRowHeight="15" x14ac:dyDescent="0.25"/>
  <cols>
    <col min="1" max="1" width="13.140625" style="6" customWidth="1"/>
    <col min="2" max="2" width="15.5703125" style="6" customWidth="1"/>
    <col min="3" max="3" width="16.42578125" style="6" customWidth="1"/>
    <col min="4" max="4" width="15" style="6" customWidth="1"/>
    <col min="5" max="145" width="9.140625" style="22"/>
    <col min="146" max="16384" width="9.140625" style="6"/>
  </cols>
  <sheetData>
    <row r="1" spans="1:145" ht="63" x14ac:dyDescent="0.35">
      <c r="A1" s="4" t="s">
        <v>8</v>
      </c>
      <c r="B1" s="5" t="s">
        <v>9</v>
      </c>
      <c r="C1" s="4" t="s">
        <v>10</v>
      </c>
      <c r="D1" s="4" t="s">
        <v>11</v>
      </c>
    </row>
    <row r="2" spans="1:145" s="7" customFormat="1" ht="18.75" x14ac:dyDescent="0.3">
      <c r="A2" s="8"/>
      <c r="B2" s="8" t="s">
        <v>55</v>
      </c>
      <c r="C2" s="8" t="s">
        <v>57</v>
      </c>
      <c r="D2" s="8" t="s">
        <v>56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</row>
    <row r="3" spans="1:145" s="22" customFormat="1" x14ac:dyDescent="0.25"/>
    <row r="4" spans="1:145" ht="26.25" customHeight="1" x14ac:dyDescent="0.4">
      <c r="A4" s="87" t="s">
        <v>12</v>
      </c>
      <c r="B4" s="87"/>
      <c r="C4" s="87"/>
      <c r="D4" s="87"/>
    </row>
    <row r="5" spans="1:145" ht="16.5" customHeight="1" x14ac:dyDescent="0.25">
      <c r="A5" s="1" t="s">
        <v>5</v>
      </c>
      <c r="B5" s="2" t="s">
        <v>6</v>
      </c>
      <c r="C5" s="90" t="s">
        <v>7</v>
      </c>
      <c r="D5" s="90"/>
    </row>
    <row r="6" spans="1:145" x14ac:dyDescent="0.25">
      <c r="A6" s="35" t="str">
        <f>IF($A$2=Sınıflar!$A$2,Sınıflar!B6,IF($A$2=Sınıflar!$A$3,Sınıflar!E6,IF($A$2=Sınıflar!$A$4,Sınıflar!H6,IF($A$2=Sınıflar!$A$5,Sınıflar!K6,IF($A$2=Sınıflar!$A$6,Sınıflar!N6,IF($A$2=Sınıflar!$A$7,Sınıflar!Q6,""))))))</f>
        <v/>
      </c>
      <c r="B6" s="36">
        <f>IF($A$2=Sınıflar!$A$2,Sınıflar!C6,IF($A$2=Sınıflar!$A$3,Sınıflar!F6,IF($A$2=Sınıflar!$A$4,Sınıflar!I6,IF($A$2=Sınıflar!$A$5,Sınıflar!L6,IF($A$2=Sınıflar!$A$6,Sınıflar!O6,IF($A$2=Sınıflar!$A$7,Sınıflar!R6,""))))))</f>
        <v>0</v>
      </c>
      <c r="C6" s="88">
        <f>IF($A$2=Sınıflar!$A$2,Sınıflar!D6,IF($A$2=Sınıflar!$A$3,Sınıflar!G6,IF($A$2=Sınıflar!$A$4,Sınıflar!J6,IF($A$2=Sınıflar!$A$5,Sınıflar!M6,IF($A$2=Sınıflar!$A$6,Sınıflar!P6,IF($A$2=Sınıflar!$A$7,Sınıflar!S6,""))))))</f>
        <v>0</v>
      </c>
      <c r="D6" s="89" t="str">
        <f>IF($A$2=Sınıflar!$A$2,Sınıflar!E6,IF($A$2=Sınıflar!$A$3,Sınıflar!H6,IF($A$2=Sınıflar!$A$4,Sınıflar!K6,IF($A$2=Sınıflar!$A$5,Sınıflar!N6,IF($A$2=Sınıflar!$A$6,Sınıflar!Q6,IF($A$2=Sınıflar!$A$7,Sınıflar!T6,""))))))</f>
        <v/>
      </c>
    </row>
    <row r="7" spans="1:145" x14ac:dyDescent="0.25">
      <c r="A7" s="35" t="str">
        <f>IF($A$2=Sınıflar!$A$2,Sınıflar!B7,IF($A$2=Sınıflar!$A$3,Sınıflar!E7,IF($A$2=Sınıflar!$A$4,Sınıflar!H7,IF($A$2=Sınıflar!$A$5,Sınıflar!K7,IF($A$2=Sınıflar!$A$6,Sınıflar!N7,IF($A$2=Sınıflar!$A$7,Sınıflar!Q7,""))))))</f>
        <v/>
      </c>
      <c r="B7" s="36">
        <f>IF($A$2=Sınıflar!$A$2,Sınıflar!C7,IF($A$2=Sınıflar!$A$3,Sınıflar!F7,IF($A$2=Sınıflar!$A$4,Sınıflar!I7,IF($A$2=Sınıflar!$A$5,Sınıflar!L7,IF($A$2=Sınıflar!$A$6,Sınıflar!O7,IF($A$2=Sınıflar!$A$7,Sınıflar!R7,""))))))</f>
        <v>0</v>
      </c>
      <c r="C7" s="88">
        <f>IF($A$2=Sınıflar!$A$2,Sınıflar!D7,IF($A$2=Sınıflar!$A$3,Sınıflar!G7,IF($A$2=Sınıflar!$A$4,Sınıflar!J7,IF($A$2=Sınıflar!$A$5,Sınıflar!M7,IF($A$2=Sınıflar!$A$6,Sınıflar!P7,IF($A$2=Sınıflar!$A$7,Sınıflar!S7,""))))))</f>
        <v>0</v>
      </c>
      <c r="D7" s="89" t="str">
        <f>IF($A$2=Sınıflar!$A$2,Sınıflar!E7,IF($A$2=Sınıflar!$A$3,Sınıflar!H7,IF($A$2=Sınıflar!$A$4,Sınıflar!K7,IF($A$2=Sınıflar!$A$5,Sınıflar!N7,IF($A$2=Sınıflar!$A$6,Sınıflar!Q7,IF($A$2=Sınıflar!$A$7,Sınıflar!T7,""))))))</f>
        <v/>
      </c>
    </row>
    <row r="8" spans="1:145" x14ac:dyDescent="0.25">
      <c r="A8" s="35" t="str">
        <f>IF($A$2=Sınıflar!$A$2,Sınıflar!B8,IF($A$2=Sınıflar!$A$3,Sınıflar!E8,IF($A$2=Sınıflar!$A$4,Sınıflar!H8,IF($A$2=Sınıflar!$A$5,Sınıflar!K8,IF($A$2=Sınıflar!$A$6,Sınıflar!N8,IF($A$2=Sınıflar!$A$7,Sınıflar!Q8,""))))))</f>
        <v/>
      </c>
      <c r="B8" s="36">
        <f>IF($A$2=Sınıflar!$A$2,Sınıflar!C8,IF($A$2=Sınıflar!$A$3,Sınıflar!F8,IF($A$2=Sınıflar!$A$4,Sınıflar!I8,IF($A$2=Sınıflar!$A$5,Sınıflar!L8,IF($A$2=Sınıflar!$A$6,Sınıflar!O8,IF($A$2=Sınıflar!$A$7,Sınıflar!R8,""))))))</f>
        <v>0</v>
      </c>
      <c r="C8" s="88">
        <f>IF($A$2=Sınıflar!$A$2,Sınıflar!D8,IF($A$2=Sınıflar!$A$3,Sınıflar!G8,IF($A$2=Sınıflar!$A$4,Sınıflar!J8,IF($A$2=Sınıflar!$A$5,Sınıflar!M8,IF($A$2=Sınıflar!$A$6,Sınıflar!P8,IF($A$2=Sınıflar!$A$7,Sınıflar!S8,""))))))</f>
        <v>0</v>
      </c>
      <c r="D8" s="89" t="str">
        <f>IF($A$2=Sınıflar!$A$2,Sınıflar!E8,IF($A$2=Sınıflar!$A$3,Sınıflar!H8,IF($A$2=Sınıflar!$A$4,Sınıflar!K8,IF($A$2=Sınıflar!$A$5,Sınıflar!N8,IF($A$2=Sınıflar!$A$6,Sınıflar!Q8,IF($A$2=Sınıflar!$A$7,Sınıflar!T8,""))))))</f>
        <v/>
      </c>
    </row>
    <row r="9" spans="1:145" x14ac:dyDescent="0.25">
      <c r="A9" s="35" t="str">
        <f>IF($A$2=Sınıflar!$A$2,Sınıflar!B9,IF($A$2=Sınıflar!$A$3,Sınıflar!E9,IF($A$2=Sınıflar!$A$4,Sınıflar!H9,IF($A$2=Sınıflar!$A$5,Sınıflar!K9,IF($A$2=Sınıflar!$A$6,Sınıflar!N9,IF($A$2=Sınıflar!$A$7,Sınıflar!Q9,""))))))</f>
        <v/>
      </c>
      <c r="B9" s="36">
        <f>IF($A$2=Sınıflar!$A$2,Sınıflar!C9,IF($A$2=Sınıflar!$A$3,Sınıflar!F9,IF($A$2=Sınıflar!$A$4,Sınıflar!I9,IF($A$2=Sınıflar!$A$5,Sınıflar!L9,IF($A$2=Sınıflar!$A$6,Sınıflar!O9,IF($A$2=Sınıflar!$A$7,Sınıflar!R9,""))))))</f>
        <v>0</v>
      </c>
      <c r="C9" s="88">
        <f>IF($A$2=Sınıflar!$A$2,Sınıflar!D9,IF($A$2=Sınıflar!$A$3,Sınıflar!G9,IF($A$2=Sınıflar!$A$4,Sınıflar!J9,IF($A$2=Sınıflar!$A$5,Sınıflar!M9,IF($A$2=Sınıflar!$A$6,Sınıflar!P9,IF($A$2=Sınıflar!$A$7,Sınıflar!S9,""))))))</f>
        <v>0</v>
      </c>
      <c r="D9" s="89" t="str">
        <f>IF($A$2=Sınıflar!$A$2,Sınıflar!E9,IF($A$2=Sınıflar!$A$3,Sınıflar!H9,IF($A$2=Sınıflar!$A$4,Sınıflar!K9,IF($A$2=Sınıflar!$A$5,Sınıflar!N9,IF($A$2=Sınıflar!$A$6,Sınıflar!Q9,IF($A$2=Sınıflar!$A$7,Sınıflar!T9,""))))))</f>
        <v/>
      </c>
    </row>
    <row r="10" spans="1:145" x14ac:dyDescent="0.25">
      <c r="A10" s="35" t="str">
        <f>IF($A$2=Sınıflar!$A$2,Sınıflar!B10,IF($A$2=Sınıflar!$A$3,Sınıflar!E10,IF($A$2=Sınıflar!$A$4,Sınıflar!H10,IF($A$2=Sınıflar!$A$5,Sınıflar!K10,IF($A$2=Sınıflar!$A$6,Sınıflar!N10,IF($A$2=Sınıflar!$A$7,Sınıflar!Q10,""))))))</f>
        <v/>
      </c>
      <c r="B10" s="36">
        <f>IF($A$2=Sınıflar!$A$2,Sınıflar!C10,IF($A$2=Sınıflar!$A$3,Sınıflar!F10,IF($A$2=Sınıflar!$A$4,Sınıflar!I10,IF($A$2=Sınıflar!$A$5,Sınıflar!L10,IF($A$2=Sınıflar!$A$6,Sınıflar!O10,IF($A$2=Sınıflar!$A$7,Sınıflar!R10,""))))))</f>
        <v>0</v>
      </c>
      <c r="C10" s="88">
        <f>IF($A$2=Sınıflar!$A$2,Sınıflar!D10,IF($A$2=Sınıflar!$A$3,Sınıflar!G10,IF($A$2=Sınıflar!$A$4,Sınıflar!J10,IF($A$2=Sınıflar!$A$5,Sınıflar!M10,IF($A$2=Sınıflar!$A$6,Sınıflar!P10,IF($A$2=Sınıflar!$A$7,Sınıflar!S10,""))))))</f>
        <v>0</v>
      </c>
      <c r="D10" s="89" t="str">
        <f>IF($A$2=Sınıflar!$A$2,Sınıflar!E10,IF($A$2=Sınıflar!$A$3,Sınıflar!H10,IF($A$2=Sınıflar!$A$4,Sınıflar!K10,IF($A$2=Sınıflar!$A$5,Sınıflar!N10,IF($A$2=Sınıflar!$A$6,Sınıflar!Q10,IF($A$2=Sınıflar!$A$7,Sınıflar!T10,""))))))</f>
        <v/>
      </c>
    </row>
    <row r="11" spans="1:145" x14ac:dyDescent="0.25">
      <c r="A11" s="35" t="str">
        <f>IF($A$2=Sınıflar!$A$2,Sınıflar!B11,IF($A$2=Sınıflar!$A$3,Sınıflar!E11,IF($A$2=Sınıflar!$A$4,Sınıflar!H11,IF($A$2=Sınıflar!$A$5,Sınıflar!K11,IF($A$2=Sınıflar!$A$6,Sınıflar!N11,IF($A$2=Sınıflar!$A$7,Sınıflar!Q11,""))))))</f>
        <v/>
      </c>
      <c r="B11" s="36">
        <f>IF($A$2=Sınıflar!$A$2,Sınıflar!C11,IF($A$2=Sınıflar!$A$3,Sınıflar!F11,IF($A$2=Sınıflar!$A$4,Sınıflar!I11,IF($A$2=Sınıflar!$A$5,Sınıflar!L11,IF($A$2=Sınıflar!$A$6,Sınıflar!O11,IF($A$2=Sınıflar!$A$7,Sınıflar!R11,""))))))</f>
        <v>0</v>
      </c>
      <c r="C11" s="88">
        <f>IF($A$2=Sınıflar!$A$2,Sınıflar!D11,IF($A$2=Sınıflar!$A$3,Sınıflar!G11,IF($A$2=Sınıflar!$A$4,Sınıflar!J11,IF($A$2=Sınıflar!$A$5,Sınıflar!M11,IF($A$2=Sınıflar!$A$6,Sınıflar!P11,IF($A$2=Sınıflar!$A$7,Sınıflar!S11,""))))))</f>
        <v>0</v>
      </c>
      <c r="D11" s="89" t="str">
        <f>IF($A$2=Sınıflar!$A$2,Sınıflar!E11,IF($A$2=Sınıflar!$A$3,Sınıflar!H11,IF($A$2=Sınıflar!$A$4,Sınıflar!K11,IF($A$2=Sınıflar!$A$5,Sınıflar!N11,IF($A$2=Sınıflar!$A$6,Sınıflar!Q11,IF($A$2=Sınıflar!$A$7,Sınıflar!T11,""))))))</f>
        <v/>
      </c>
    </row>
    <row r="12" spans="1:145" x14ac:dyDescent="0.25">
      <c r="A12" s="35" t="str">
        <f>IF($A$2=Sınıflar!$A$2,Sınıflar!B12,IF($A$2=Sınıflar!$A$3,Sınıflar!E12,IF($A$2=Sınıflar!$A$4,Sınıflar!H12,IF($A$2=Sınıflar!$A$5,Sınıflar!K12,IF($A$2=Sınıflar!$A$6,Sınıflar!N12,IF($A$2=Sınıflar!$A$7,Sınıflar!Q12,""))))))</f>
        <v/>
      </c>
      <c r="B12" s="36">
        <f>IF($A$2=Sınıflar!$A$2,Sınıflar!C12,IF($A$2=Sınıflar!$A$3,Sınıflar!F12,IF($A$2=Sınıflar!$A$4,Sınıflar!I12,IF($A$2=Sınıflar!$A$5,Sınıflar!L12,IF($A$2=Sınıflar!$A$6,Sınıflar!O12,IF($A$2=Sınıflar!$A$7,Sınıflar!R12,""))))))</f>
        <v>0</v>
      </c>
      <c r="C12" s="88">
        <f>IF($A$2=Sınıflar!$A$2,Sınıflar!D12,IF($A$2=Sınıflar!$A$3,Sınıflar!G12,IF($A$2=Sınıflar!$A$4,Sınıflar!J12,IF($A$2=Sınıflar!$A$5,Sınıflar!M12,IF($A$2=Sınıflar!$A$6,Sınıflar!P12,IF($A$2=Sınıflar!$A$7,Sınıflar!S12,""))))))</f>
        <v>0</v>
      </c>
      <c r="D12" s="89" t="str">
        <f>IF($A$2=Sınıflar!$A$2,Sınıflar!E12,IF($A$2=Sınıflar!$A$3,Sınıflar!H12,IF($A$2=Sınıflar!$A$4,Sınıflar!K12,IF($A$2=Sınıflar!$A$5,Sınıflar!N12,IF($A$2=Sınıflar!$A$6,Sınıflar!Q12,IF($A$2=Sınıflar!$A$7,Sınıflar!T12,""))))))</f>
        <v/>
      </c>
    </row>
    <row r="13" spans="1:145" x14ac:dyDescent="0.25">
      <c r="A13" s="35" t="str">
        <f>IF($A$2=Sınıflar!$A$2,Sınıflar!B13,IF($A$2=Sınıflar!$A$3,Sınıflar!E13,IF($A$2=Sınıflar!$A$4,Sınıflar!H13,IF($A$2=Sınıflar!$A$5,Sınıflar!K13,IF($A$2=Sınıflar!$A$6,Sınıflar!N13,IF($A$2=Sınıflar!$A$7,Sınıflar!Q13,""))))))</f>
        <v/>
      </c>
      <c r="B13" s="36">
        <f>IF($A$2=Sınıflar!$A$2,Sınıflar!C13,IF($A$2=Sınıflar!$A$3,Sınıflar!F13,IF($A$2=Sınıflar!$A$4,Sınıflar!I13,IF($A$2=Sınıflar!$A$5,Sınıflar!L13,IF($A$2=Sınıflar!$A$6,Sınıflar!O13,IF($A$2=Sınıflar!$A$7,Sınıflar!R13,""))))))</f>
        <v>0</v>
      </c>
      <c r="C13" s="88">
        <f>IF($A$2=Sınıflar!$A$2,Sınıflar!D13,IF($A$2=Sınıflar!$A$3,Sınıflar!G13,IF($A$2=Sınıflar!$A$4,Sınıflar!J13,IF($A$2=Sınıflar!$A$5,Sınıflar!M13,IF($A$2=Sınıflar!$A$6,Sınıflar!P13,IF($A$2=Sınıflar!$A$7,Sınıflar!S13,""))))))</f>
        <v>0</v>
      </c>
      <c r="D13" s="89" t="str">
        <f>IF($A$2=Sınıflar!$A$2,Sınıflar!E13,IF($A$2=Sınıflar!$A$3,Sınıflar!H13,IF($A$2=Sınıflar!$A$4,Sınıflar!K13,IF($A$2=Sınıflar!$A$5,Sınıflar!N13,IF($A$2=Sınıflar!$A$6,Sınıflar!Q13,IF($A$2=Sınıflar!$A$7,Sınıflar!T13,""))))))</f>
        <v/>
      </c>
    </row>
    <row r="14" spans="1:145" x14ac:dyDescent="0.25">
      <c r="A14" s="35" t="str">
        <f>IF($A$2=Sınıflar!$A$2,Sınıflar!B14,IF($A$2=Sınıflar!$A$3,Sınıflar!E14,IF($A$2=Sınıflar!$A$4,Sınıflar!H14,IF($A$2=Sınıflar!$A$5,Sınıflar!K14,IF($A$2=Sınıflar!$A$6,Sınıflar!N14,IF($A$2=Sınıflar!$A$7,Sınıflar!Q14,""))))))</f>
        <v/>
      </c>
      <c r="B14" s="36">
        <f>IF($A$2=Sınıflar!$A$2,Sınıflar!C14,IF($A$2=Sınıflar!$A$3,Sınıflar!F14,IF($A$2=Sınıflar!$A$4,Sınıflar!I14,IF($A$2=Sınıflar!$A$5,Sınıflar!L14,IF($A$2=Sınıflar!$A$6,Sınıflar!O14,IF($A$2=Sınıflar!$A$7,Sınıflar!R14,""))))))</f>
        <v>0</v>
      </c>
      <c r="C14" s="88">
        <f>IF($A$2=Sınıflar!$A$2,Sınıflar!D14,IF($A$2=Sınıflar!$A$3,Sınıflar!G14,IF($A$2=Sınıflar!$A$4,Sınıflar!J14,IF($A$2=Sınıflar!$A$5,Sınıflar!M14,IF($A$2=Sınıflar!$A$6,Sınıflar!P14,IF($A$2=Sınıflar!$A$7,Sınıflar!S14,""))))))</f>
        <v>0</v>
      </c>
      <c r="D14" s="89" t="str">
        <f>IF($A$2=Sınıflar!$A$2,Sınıflar!E14,IF($A$2=Sınıflar!$A$3,Sınıflar!H14,IF($A$2=Sınıflar!$A$4,Sınıflar!K14,IF($A$2=Sınıflar!$A$5,Sınıflar!N14,IF($A$2=Sınıflar!$A$6,Sınıflar!Q14,IF($A$2=Sınıflar!$A$7,Sınıflar!T14,""))))))</f>
        <v/>
      </c>
    </row>
    <row r="15" spans="1:145" x14ac:dyDescent="0.25">
      <c r="A15" s="35" t="str">
        <f>IF($A$2=Sınıflar!$A$2,Sınıflar!B15,IF($A$2=Sınıflar!$A$3,Sınıflar!E15,IF($A$2=Sınıflar!$A$4,Sınıflar!H15,IF($A$2=Sınıflar!$A$5,Sınıflar!K15,IF($A$2=Sınıflar!$A$6,Sınıflar!N15,IF($A$2=Sınıflar!$A$7,Sınıflar!Q15,""))))))</f>
        <v/>
      </c>
      <c r="B15" s="36">
        <f>IF($A$2=Sınıflar!$A$2,Sınıflar!C15,IF($A$2=Sınıflar!$A$3,Sınıflar!F15,IF($A$2=Sınıflar!$A$4,Sınıflar!I15,IF($A$2=Sınıflar!$A$5,Sınıflar!L15,IF($A$2=Sınıflar!$A$6,Sınıflar!O15,IF($A$2=Sınıflar!$A$7,Sınıflar!R15,""))))))</f>
        <v>0</v>
      </c>
      <c r="C15" s="88">
        <f>IF($A$2=Sınıflar!$A$2,Sınıflar!D15,IF($A$2=Sınıflar!$A$3,Sınıflar!G15,IF($A$2=Sınıflar!$A$4,Sınıflar!J15,IF($A$2=Sınıflar!$A$5,Sınıflar!M15,IF($A$2=Sınıflar!$A$6,Sınıflar!P15,IF($A$2=Sınıflar!$A$7,Sınıflar!S15,""))))))</f>
        <v>0</v>
      </c>
      <c r="D15" s="89" t="str">
        <f>IF($A$2=Sınıflar!$A$2,Sınıflar!E15,IF($A$2=Sınıflar!$A$3,Sınıflar!H15,IF($A$2=Sınıflar!$A$4,Sınıflar!K15,IF($A$2=Sınıflar!$A$5,Sınıflar!N15,IF($A$2=Sınıflar!$A$6,Sınıflar!Q15,IF($A$2=Sınıflar!$A$7,Sınıflar!T15,""))))))</f>
        <v/>
      </c>
    </row>
    <row r="16" spans="1:145" x14ac:dyDescent="0.25">
      <c r="A16" s="35" t="str">
        <f>IF($A$2=Sınıflar!$A$2,Sınıflar!B16,IF($A$2=Sınıflar!$A$3,Sınıflar!E16,IF($A$2=Sınıflar!$A$4,Sınıflar!H16,IF($A$2=Sınıflar!$A$5,Sınıflar!K16,IF($A$2=Sınıflar!$A$6,Sınıflar!N16,IF($A$2=Sınıflar!$A$7,Sınıflar!Q16,""))))))</f>
        <v/>
      </c>
      <c r="B16" s="36">
        <f>IF($A$2=Sınıflar!$A$2,Sınıflar!C16,IF($A$2=Sınıflar!$A$3,Sınıflar!F16,IF($A$2=Sınıflar!$A$4,Sınıflar!I16,IF($A$2=Sınıflar!$A$5,Sınıflar!L16,IF($A$2=Sınıflar!$A$6,Sınıflar!O16,IF($A$2=Sınıflar!$A$7,Sınıflar!R16,""))))))</f>
        <v>0</v>
      </c>
      <c r="C16" s="88">
        <f>IF($A$2=Sınıflar!$A$2,Sınıflar!D16,IF($A$2=Sınıflar!$A$3,Sınıflar!G16,IF($A$2=Sınıflar!$A$4,Sınıflar!J16,IF($A$2=Sınıflar!$A$5,Sınıflar!M16,IF($A$2=Sınıflar!$A$6,Sınıflar!P16,IF($A$2=Sınıflar!$A$7,Sınıflar!S16,""))))))</f>
        <v>0</v>
      </c>
      <c r="D16" s="89" t="str">
        <f>IF($A$2=Sınıflar!$A$2,Sınıflar!E16,IF($A$2=Sınıflar!$A$3,Sınıflar!H16,IF($A$2=Sınıflar!$A$4,Sınıflar!K16,IF($A$2=Sınıflar!$A$5,Sınıflar!N16,IF($A$2=Sınıflar!$A$6,Sınıflar!Q16,IF($A$2=Sınıflar!$A$7,Sınıflar!T16,""))))))</f>
        <v/>
      </c>
    </row>
    <row r="17" spans="1:4" x14ac:dyDescent="0.25">
      <c r="A17" s="35" t="str">
        <f>IF($A$2=Sınıflar!$A$2,Sınıflar!B17,IF($A$2=Sınıflar!$A$3,Sınıflar!E17,IF($A$2=Sınıflar!$A$4,Sınıflar!H17,IF($A$2=Sınıflar!$A$5,Sınıflar!K17,IF($A$2=Sınıflar!$A$6,Sınıflar!N17,IF($A$2=Sınıflar!$A$7,Sınıflar!Q17,""))))))</f>
        <v/>
      </c>
      <c r="B17" s="36">
        <f>IF($A$2=Sınıflar!$A$2,Sınıflar!C17,IF($A$2=Sınıflar!$A$3,Sınıflar!F17,IF($A$2=Sınıflar!$A$4,Sınıflar!I17,IF($A$2=Sınıflar!$A$5,Sınıflar!L17,IF($A$2=Sınıflar!$A$6,Sınıflar!O17,IF($A$2=Sınıflar!$A$7,Sınıflar!R17,""))))))</f>
        <v>0</v>
      </c>
      <c r="C17" s="88">
        <f>IF($A$2=Sınıflar!$A$2,Sınıflar!D17,IF($A$2=Sınıflar!$A$3,Sınıflar!G17,IF($A$2=Sınıflar!$A$4,Sınıflar!J17,IF($A$2=Sınıflar!$A$5,Sınıflar!M17,IF($A$2=Sınıflar!$A$6,Sınıflar!P17,IF($A$2=Sınıflar!$A$7,Sınıflar!S17,""))))))</f>
        <v>0</v>
      </c>
      <c r="D17" s="89" t="str">
        <f>IF($A$2=Sınıflar!$A$2,Sınıflar!E17,IF($A$2=Sınıflar!$A$3,Sınıflar!H17,IF($A$2=Sınıflar!$A$4,Sınıflar!K17,IF($A$2=Sınıflar!$A$5,Sınıflar!N17,IF($A$2=Sınıflar!$A$6,Sınıflar!Q17,IF($A$2=Sınıflar!$A$7,Sınıflar!T17,""))))))</f>
        <v/>
      </c>
    </row>
    <row r="18" spans="1:4" x14ac:dyDescent="0.25">
      <c r="A18" s="35" t="str">
        <f>IF($A$2=Sınıflar!$A$2,Sınıflar!B18,IF($A$2=Sınıflar!$A$3,Sınıflar!E18,IF($A$2=Sınıflar!$A$4,Sınıflar!H18,IF($A$2=Sınıflar!$A$5,Sınıflar!K18,IF($A$2=Sınıflar!$A$6,Sınıflar!N18,IF($A$2=Sınıflar!$A$7,Sınıflar!Q18,""))))))</f>
        <v/>
      </c>
      <c r="B18" s="36">
        <f>IF($A$2=Sınıflar!$A$2,Sınıflar!C18,IF($A$2=Sınıflar!$A$3,Sınıflar!F18,IF($A$2=Sınıflar!$A$4,Sınıflar!I18,IF($A$2=Sınıflar!$A$5,Sınıflar!L18,IF($A$2=Sınıflar!$A$6,Sınıflar!O18,IF($A$2=Sınıflar!$A$7,Sınıflar!R18,""))))))</f>
        <v>0</v>
      </c>
      <c r="C18" s="88">
        <f>IF($A$2=Sınıflar!$A$2,Sınıflar!D18,IF($A$2=Sınıflar!$A$3,Sınıflar!G18,IF($A$2=Sınıflar!$A$4,Sınıflar!J18,IF($A$2=Sınıflar!$A$5,Sınıflar!M18,IF($A$2=Sınıflar!$A$6,Sınıflar!P18,IF($A$2=Sınıflar!$A$7,Sınıflar!S18,""))))))</f>
        <v>0</v>
      </c>
      <c r="D18" s="89" t="str">
        <f>IF($A$2=Sınıflar!$A$2,Sınıflar!E18,IF($A$2=Sınıflar!$A$3,Sınıflar!H18,IF($A$2=Sınıflar!$A$4,Sınıflar!K18,IF($A$2=Sınıflar!$A$5,Sınıflar!N18,IF($A$2=Sınıflar!$A$6,Sınıflar!Q18,IF($A$2=Sınıflar!$A$7,Sınıflar!T18,""))))))</f>
        <v/>
      </c>
    </row>
    <row r="19" spans="1:4" x14ac:dyDescent="0.25">
      <c r="A19" s="35" t="str">
        <f>IF($A$2=Sınıflar!$A$2,Sınıflar!B19,IF($A$2=Sınıflar!$A$3,Sınıflar!E19,IF($A$2=Sınıflar!$A$4,Sınıflar!H19,IF($A$2=Sınıflar!$A$5,Sınıflar!K19,IF($A$2=Sınıflar!$A$6,Sınıflar!N19,IF($A$2=Sınıflar!$A$7,Sınıflar!Q19,""))))))</f>
        <v/>
      </c>
      <c r="B19" s="36">
        <f>IF($A$2=Sınıflar!$A$2,Sınıflar!C19,IF($A$2=Sınıflar!$A$3,Sınıflar!F19,IF($A$2=Sınıflar!$A$4,Sınıflar!I19,IF($A$2=Sınıflar!$A$5,Sınıflar!L19,IF($A$2=Sınıflar!$A$6,Sınıflar!O19,IF($A$2=Sınıflar!$A$7,Sınıflar!R19,""))))))</f>
        <v>0</v>
      </c>
      <c r="C19" s="88">
        <f>IF($A$2=Sınıflar!$A$2,Sınıflar!D19,IF($A$2=Sınıflar!$A$3,Sınıflar!G19,IF($A$2=Sınıflar!$A$4,Sınıflar!J19,IF($A$2=Sınıflar!$A$5,Sınıflar!M19,IF($A$2=Sınıflar!$A$6,Sınıflar!P19,IF($A$2=Sınıflar!$A$7,Sınıflar!S19,""))))))</f>
        <v>0</v>
      </c>
      <c r="D19" s="89" t="str">
        <f>IF($A$2=Sınıflar!$A$2,Sınıflar!E19,IF($A$2=Sınıflar!$A$3,Sınıflar!H19,IF($A$2=Sınıflar!$A$4,Sınıflar!K19,IF($A$2=Sınıflar!$A$5,Sınıflar!N19,IF($A$2=Sınıflar!$A$6,Sınıflar!Q19,IF($A$2=Sınıflar!$A$7,Sınıflar!T19,""))))))</f>
        <v/>
      </c>
    </row>
    <row r="20" spans="1:4" x14ac:dyDescent="0.25">
      <c r="A20" s="35" t="str">
        <f>IF($A$2=Sınıflar!$A$2,Sınıflar!B20,IF($A$2=Sınıflar!$A$3,Sınıflar!E20,IF($A$2=Sınıflar!$A$4,Sınıflar!H20,IF($A$2=Sınıflar!$A$5,Sınıflar!K20,IF($A$2=Sınıflar!$A$6,Sınıflar!N20,IF($A$2=Sınıflar!$A$7,Sınıflar!Q20,""))))))</f>
        <v/>
      </c>
      <c r="B20" s="36">
        <f>IF($A$2=Sınıflar!$A$2,Sınıflar!C20,IF($A$2=Sınıflar!$A$3,Sınıflar!F20,IF($A$2=Sınıflar!$A$4,Sınıflar!I20,IF($A$2=Sınıflar!$A$5,Sınıflar!L20,IF($A$2=Sınıflar!$A$6,Sınıflar!O20,IF($A$2=Sınıflar!$A$7,Sınıflar!R20,""))))))</f>
        <v>0</v>
      </c>
      <c r="C20" s="88">
        <f>IF($A$2=Sınıflar!$A$2,Sınıflar!D20,IF($A$2=Sınıflar!$A$3,Sınıflar!G20,IF($A$2=Sınıflar!$A$4,Sınıflar!J20,IF($A$2=Sınıflar!$A$5,Sınıflar!M20,IF($A$2=Sınıflar!$A$6,Sınıflar!P20,IF($A$2=Sınıflar!$A$7,Sınıflar!S20,""))))))</f>
        <v>0</v>
      </c>
      <c r="D20" s="89" t="str">
        <f>IF($A$2=Sınıflar!$A$2,Sınıflar!E20,IF($A$2=Sınıflar!$A$3,Sınıflar!H20,IF($A$2=Sınıflar!$A$4,Sınıflar!K20,IF($A$2=Sınıflar!$A$5,Sınıflar!N20,IF($A$2=Sınıflar!$A$6,Sınıflar!Q20,IF($A$2=Sınıflar!$A$7,Sınıflar!T20,""))))))</f>
        <v/>
      </c>
    </row>
    <row r="21" spans="1:4" x14ac:dyDescent="0.25">
      <c r="A21" s="35" t="str">
        <f>IF($A$2=Sınıflar!$A$2,Sınıflar!B21,IF($A$2=Sınıflar!$A$3,Sınıflar!E21,IF($A$2=Sınıflar!$A$4,Sınıflar!H21,IF($A$2=Sınıflar!$A$5,Sınıflar!K21,IF($A$2=Sınıflar!$A$6,Sınıflar!N21,IF($A$2=Sınıflar!$A$7,Sınıflar!Q21,""))))))</f>
        <v/>
      </c>
      <c r="B21" s="36">
        <f>IF($A$2=Sınıflar!$A$2,Sınıflar!C21,IF($A$2=Sınıflar!$A$3,Sınıflar!F21,IF($A$2=Sınıflar!$A$4,Sınıflar!I21,IF($A$2=Sınıflar!$A$5,Sınıflar!L21,IF($A$2=Sınıflar!$A$6,Sınıflar!O21,IF($A$2=Sınıflar!$A$7,Sınıflar!R21,""))))))</f>
        <v>0</v>
      </c>
      <c r="C21" s="88">
        <f>IF($A$2=Sınıflar!$A$2,Sınıflar!D21,IF($A$2=Sınıflar!$A$3,Sınıflar!G21,IF($A$2=Sınıflar!$A$4,Sınıflar!J21,IF($A$2=Sınıflar!$A$5,Sınıflar!M21,IF($A$2=Sınıflar!$A$6,Sınıflar!P21,IF($A$2=Sınıflar!$A$7,Sınıflar!S21,""))))))</f>
        <v>0</v>
      </c>
      <c r="D21" s="89" t="str">
        <f>IF($A$2=Sınıflar!$A$2,Sınıflar!E21,IF($A$2=Sınıflar!$A$3,Sınıflar!H21,IF($A$2=Sınıflar!$A$4,Sınıflar!K21,IF($A$2=Sınıflar!$A$5,Sınıflar!N21,IF($A$2=Sınıflar!$A$6,Sınıflar!Q21,IF($A$2=Sınıflar!$A$7,Sınıflar!T21,""))))))</f>
        <v/>
      </c>
    </row>
    <row r="22" spans="1:4" x14ac:dyDescent="0.25">
      <c r="A22" s="35" t="str">
        <f>IF($A$2=Sınıflar!$A$2,Sınıflar!B22,IF($A$2=Sınıflar!$A$3,Sınıflar!E22,IF($A$2=Sınıflar!$A$4,Sınıflar!H22,IF($A$2=Sınıflar!$A$5,Sınıflar!K22,IF($A$2=Sınıflar!$A$6,Sınıflar!N22,IF($A$2=Sınıflar!$A$7,Sınıflar!Q22,""))))))</f>
        <v/>
      </c>
      <c r="B22" s="36">
        <f>IF($A$2=Sınıflar!$A$2,Sınıflar!C22,IF($A$2=Sınıflar!$A$3,Sınıflar!F22,IF($A$2=Sınıflar!$A$4,Sınıflar!I22,IF($A$2=Sınıflar!$A$5,Sınıflar!L22,IF($A$2=Sınıflar!$A$6,Sınıflar!O22,IF($A$2=Sınıflar!$A$7,Sınıflar!R22,""))))))</f>
        <v>0</v>
      </c>
      <c r="C22" s="88">
        <f>IF($A$2=Sınıflar!$A$2,Sınıflar!D22,IF($A$2=Sınıflar!$A$3,Sınıflar!G22,IF($A$2=Sınıflar!$A$4,Sınıflar!J22,IF($A$2=Sınıflar!$A$5,Sınıflar!M22,IF($A$2=Sınıflar!$A$6,Sınıflar!P22,IF($A$2=Sınıflar!$A$7,Sınıflar!S22,""))))))</f>
        <v>0</v>
      </c>
      <c r="D22" s="89" t="str">
        <f>IF($A$2=Sınıflar!$A$2,Sınıflar!E22,IF($A$2=Sınıflar!$A$3,Sınıflar!H22,IF($A$2=Sınıflar!$A$4,Sınıflar!K22,IF($A$2=Sınıflar!$A$5,Sınıflar!N22,IF($A$2=Sınıflar!$A$6,Sınıflar!Q22,IF($A$2=Sınıflar!$A$7,Sınıflar!T22,""))))))</f>
        <v/>
      </c>
    </row>
    <row r="23" spans="1:4" x14ac:dyDescent="0.25">
      <c r="A23" s="35" t="str">
        <f>IF($A$2=Sınıflar!$A$2,Sınıflar!B23,IF($A$2=Sınıflar!$A$3,Sınıflar!E23,IF($A$2=Sınıflar!$A$4,Sınıflar!H23,IF($A$2=Sınıflar!$A$5,Sınıflar!K23,IF($A$2=Sınıflar!$A$6,Sınıflar!N23,IF($A$2=Sınıflar!$A$7,Sınıflar!Q23,""))))))</f>
        <v/>
      </c>
      <c r="B23" s="36">
        <f>IF($A$2=Sınıflar!$A$2,Sınıflar!C23,IF($A$2=Sınıflar!$A$3,Sınıflar!F23,IF($A$2=Sınıflar!$A$4,Sınıflar!I23,IF($A$2=Sınıflar!$A$5,Sınıflar!L23,IF($A$2=Sınıflar!$A$6,Sınıflar!O23,IF($A$2=Sınıflar!$A$7,Sınıflar!R23,""))))))</f>
        <v>0</v>
      </c>
      <c r="C23" s="88">
        <f>IF($A$2=Sınıflar!$A$2,Sınıflar!D23,IF($A$2=Sınıflar!$A$3,Sınıflar!G23,IF($A$2=Sınıflar!$A$4,Sınıflar!J23,IF($A$2=Sınıflar!$A$5,Sınıflar!M23,IF($A$2=Sınıflar!$A$6,Sınıflar!P23,IF($A$2=Sınıflar!$A$7,Sınıflar!S23,""))))))</f>
        <v>0</v>
      </c>
      <c r="D23" s="89" t="str">
        <f>IF($A$2=Sınıflar!$A$2,Sınıflar!E23,IF($A$2=Sınıflar!$A$3,Sınıflar!H23,IF($A$2=Sınıflar!$A$4,Sınıflar!K23,IF($A$2=Sınıflar!$A$5,Sınıflar!N23,IF($A$2=Sınıflar!$A$6,Sınıflar!Q23,IF($A$2=Sınıflar!$A$7,Sınıflar!T23,""))))))</f>
        <v/>
      </c>
    </row>
    <row r="24" spans="1:4" x14ac:dyDescent="0.25">
      <c r="A24" s="35" t="str">
        <f>IF($A$2=Sınıflar!$A$2,Sınıflar!B24,IF($A$2=Sınıflar!$A$3,Sınıflar!E24,IF($A$2=Sınıflar!$A$4,Sınıflar!H24,IF($A$2=Sınıflar!$A$5,Sınıflar!K24,IF($A$2=Sınıflar!$A$6,Sınıflar!N24,IF($A$2=Sınıflar!$A$7,Sınıflar!Q24,""))))))</f>
        <v/>
      </c>
      <c r="B24" s="36">
        <f>IF($A$2=Sınıflar!$A$2,Sınıflar!C24,IF($A$2=Sınıflar!$A$3,Sınıflar!F24,IF($A$2=Sınıflar!$A$4,Sınıflar!I24,IF($A$2=Sınıflar!$A$5,Sınıflar!L24,IF($A$2=Sınıflar!$A$6,Sınıflar!O24,IF($A$2=Sınıflar!$A$7,Sınıflar!R24,""))))))</f>
        <v>0</v>
      </c>
      <c r="C24" s="88">
        <f>IF($A$2=Sınıflar!$A$2,Sınıflar!D24,IF($A$2=Sınıflar!$A$3,Sınıflar!G24,IF($A$2=Sınıflar!$A$4,Sınıflar!J24,IF($A$2=Sınıflar!$A$5,Sınıflar!M24,IF($A$2=Sınıflar!$A$6,Sınıflar!P24,IF($A$2=Sınıflar!$A$7,Sınıflar!S24,""))))))</f>
        <v>0</v>
      </c>
      <c r="D24" s="89" t="str">
        <f>IF($A$2=Sınıflar!$A$2,Sınıflar!E24,IF($A$2=Sınıflar!$A$3,Sınıflar!H24,IF($A$2=Sınıflar!$A$4,Sınıflar!K24,IF($A$2=Sınıflar!$A$5,Sınıflar!N24,IF($A$2=Sınıflar!$A$6,Sınıflar!Q24,IF($A$2=Sınıflar!$A$7,Sınıflar!T24,""))))))</f>
        <v/>
      </c>
    </row>
    <row r="25" spans="1:4" x14ac:dyDescent="0.25">
      <c r="A25" s="35" t="str">
        <f>IF($A$2=Sınıflar!$A$2,Sınıflar!B25,IF($A$2=Sınıflar!$A$3,Sınıflar!E25,IF($A$2=Sınıflar!$A$4,Sınıflar!H25,IF($A$2=Sınıflar!$A$5,Sınıflar!K25,IF($A$2=Sınıflar!$A$6,Sınıflar!N25,IF($A$2=Sınıflar!$A$7,Sınıflar!Q25,""))))))</f>
        <v/>
      </c>
      <c r="B25" s="36">
        <f>IF($A$2=Sınıflar!$A$2,Sınıflar!C25,IF($A$2=Sınıflar!$A$3,Sınıflar!F25,IF($A$2=Sınıflar!$A$4,Sınıflar!I25,IF($A$2=Sınıflar!$A$5,Sınıflar!L25,IF($A$2=Sınıflar!$A$6,Sınıflar!O25,IF($A$2=Sınıflar!$A$7,Sınıflar!R25,""))))))</f>
        <v>0</v>
      </c>
      <c r="C25" s="88">
        <f>IF($A$2=Sınıflar!$A$2,Sınıflar!D25,IF($A$2=Sınıflar!$A$3,Sınıflar!G25,IF($A$2=Sınıflar!$A$4,Sınıflar!J25,IF($A$2=Sınıflar!$A$5,Sınıflar!M25,IF($A$2=Sınıflar!$A$6,Sınıflar!P25,IF($A$2=Sınıflar!$A$7,Sınıflar!S25,""))))))</f>
        <v>0</v>
      </c>
      <c r="D25" s="89" t="str">
        <f>IF($A$2=Sınıflar!$A$2,Sınıflar!E25,IF($A$2=Sınıflar!$A$3,Sınıflar!H25,IF($A$2=Sınıflar!$A$4,Sınıflar!K25,IF($A$2=Sınıflar!$A$5,Sınıflar!N25,IF($A$2=Sınıflar!$A$6,Sınıflar!Q25,IF($A$2=Sınıflar!$A$7,Sınıflar!T25,""))))))</f>
        <v/>
      </c>
    </row>
    <row r="26" spans="1:4" x14ac:dyDescent="0.25">
      <c r="A26" s="35" t="str">
        <f>IF($A$2=Sınıflar!$A$2,Sınıflar!B26,IF($A$2=Sınıflar!$A$3,Sınıflar!E26,IF($A$2=Sınıflar!$A$4,Sınıflar!H26,IF($A$2=Sınıflar!$A$5,Sınıflar!K26,IF($A$2=Sınıflar!$A$6,Sınıflar!N26,IF($A$2=Sınıflar!$A$7,Sınıflar!Q26,""))))))</f>
        <v/>
      </c>
      <c r="B26" s="36">
        <f>IF($A$2=Sınıflar!$A$2,Sınıflar!C26,IF($A$2=Sınıflar!$A$3,Sınıflar!F26,IF($A$2=Sınıflar!$A$4,Sınıflar!I26,IF($A$2=Sınıflar!$A$5,Sınıflar!L26,IF($A$2=Sınıflar!$A$6,Sınıflar!O26,IF($A$2=Sınıflar!$A$7,Sınıflar!R26,""))))))</f>
        <v>0</v>
      </c>
      <c r="C26" s="88">
        <f>IF($A$2=Sınıflar!$A$2,Sınıflar!D26,IF($A$2=Sınıflar!$A$3,Sınıflar!G26,IF($A$2=Sınıflar!$A$4,Sınıflar!J26,IF($A$2=Sınıflar!$A$5,Sınıflar!M26,IF($A$2=Sınıflar!$A$6,Sınıflar!P26,IF($A$2=Sınıflar!$A$7,Sınıflar!S26,""))))))</f>
        <v>0</v>
      </c>
      <c r="D26" s="89" t="str">
        <f>IF($A$2=Sınıflar!$A$2,Sınıflar!E26,IF($A$2=Sınıflar!$A$3,Sınıflar!H26,IF($A$2=Sınıflar!$A$4,Sınıflar!K26,IF($A$2=Sınıflar!$A$5,Sınıflar!N26,IF($A$2=Sınıflar!$A$6,Sınıflar!Q26,IF($A$2=Sınıflar!$A$7,Sınıflar!T26,""))))))</f>
        <v/>
      </c>
    </row>
    <row r="27" spans="1:4" x14ac:dyDescent="0.25">
      <c r="A27" s="35" t="str">
        <f>IF($A$2=Sınıflar!$A$2,Sınıflar!B27,IF($A$2=Sınıflar!$A$3,Sınıflar!E27,IF($A$2=Sınıflar!$A$4,Sınıflar!H27,IF($A$2=Sınıflar!$A$5,Sınıflar!K27,IF($A$2=Sınıflar!$A$6,Sınıflar!N27,IF($A$2=Sınıflar!$A$7,Sınıflar!Q27,""))))))</f>
        <v/>
      </c>
      <c r="B27" s="36">
        <f>IF($A$2=Sınıflar!$A$2,Sınıflar!C27,IF($A$2=Sınıflar!$A$3,Sınıflar!F27,IF($A$2=Sınıflar!$A$4,Sınıflar!I27,IF($A$2=Sınıflar!$A$5,Sınıflar!L27,IF($A$2=Sınıflar!$A$6,Sınıflar!O27,IF($A$2=Sınıflar!$A$7,Sınıflar!R27,""))))))</f>
        <v>0</v>
      </c>
      <c r="C27" s="88">
        <f>IF($A$2=Sınıflar!$A$2,Sınıflar!D27,IF($A$2=Sınıflar!$A$3,Sınıflar!G27,IF($A$2=Sınıflar!$A$4,Sınıflar!J27,IF($A$2=Sınıflar!$A$5,Sınıflar!M27,IF($A$2=Sınıflar!$A$6,Sınıflar!P27,IF($A$2=Sınıflar!$A$7,Sınıflar!S27,""))))))</f>
        <v>0</v>
      </c>
      <c r="D27" s="89" t="str">
        <f>IF($A$2=Sınıflar!$A$2,Sınıflar!E27,IF($A$2=Sınıflar!$A$3,Sınıflar!H27,IF($A$2=Sınıflar!$A$4,Sınıflar!K27,IF($A$2=Sınıflar!$A$5,Sınıflar!N27,IF($A$2=Sınıflar!$A$6,Sınıflar!Q27,IF($A$2=Sınıflar!$A$7,Sınıflar!T27,""))))))</f>
        <v/>
      </c>
    </row>
    <row r="28" spans="1:4" x14ac:dyDescent="0.25">
      <c r="A28" s="35" t="str">
        <f>IF($A$2=Sınıflar!$A$2,Sınıflar!B28,IF($A$2=Sınıflar!$A$3,Sınıflar!E28,IF($A$2=Sınıflar!$A$4,Sınıflar!H28,IF($A$2=Sınıflar!$A$5,Sınıflar!K28,IF($A$2=Sınıflar!$A$6,Sınıflar!N28,IF($A$2=Sınıflar!$A$7,Sınıflar!Q28,""))))))</f>
        <v/>
      </c>
      <c r="B28" s="36">
        <f>IF($A$2=Sınıflar!$A$2,Sınıflar!C28,IF($A$2=Sınıflar!$A$3,Sınıflar!F28,IF($A$2=Sınıflar!$A$4,Sınıflar!I28,IF($A$2=Sınıflar!$A$5,Sınıflar!L28,IF($A$2=Sınıflar!$A$6,Sınıflar!O28,IF($A$2=Sınıflar!$A$7,Sınıflar!R28,""))))))</f>
        <v>0</v>
      </c>
      <c r="C28" s="88">
        <f>IF($A$2=Sınıflar!$A$2,Sınıflar!D28,IF($A$2=Sınıflar!$A$3,Sınıflar!G28,IF($A$2=Sınıflar!$A$4,Sınıflar!J28,IF($A$2=Sınıflar!$A$5,Sınıflar!M28,IF($A$2=Sınıflar!$A$6,Sınıflar!P28,IF($A$2=Sınıflar!$A$7,Sınıflar!S28,""))))))</f>
        <v>0</v>
      </c>
      <c r="D28" s="89" t="str">
        <f>IF($A$2=Sınıflar!$A$2,Sınıflar!E28,IF($A$2=Sınıflar!$A$3,Sınıflar!H28,IF($A$2=Sınıflar!$A$4,Sınıflar!K28,IF($A$2=Sınıflar!$A$5,Sınıflar!N28,IF($A$2=Sınıflar!$A$6,Sınıflar!Q28,IF($A$2=Sınıflar!$A$7,Sınıflar!T28,""))))))</f>
        <v/>
      </c>
    </row>
    <row r="29" spans="1:4" x14ac:dyDescent="0.25">
      <c r="A29" s="35" t="str">
        <f>IF($A$2=Sınıflar!$A$2,Sınıflar!B29,IF($A$2=Sınıflar!$A$3,Sınıflar!E29,IF($A$2=Sınıflar!$A$4,Sınıflar!H29,IF($A$2=Sınıflar!$A$5,Sınıflar!K29,IF($A$2=Sınıflar!$A$6,Sınıflar!N29,IF($A$2=Sınıflar!$A$7,Sınıflar!Q29,""))))))</f>
        <v/>
      </c>
      <c r="B29" s="36">
        <f>IF($A$2=Sınıflar!$A$2,Sınıflar!C29,IF($A$2=Sınıflar!$A$3,Sınıflar!F29,IF($A$2=Sınıflar!$A$4,Sınıflar!I29,IF($A$2=Sınıflar!$A$5,Sınıflar!L29,IF($A$2=Sınıflar!$A$6,Sınıflar!O29,IF($A$2=Sınıflar!$A$7,Sınıflar!R29,""))))))</f>
        <v>0</v>
      </c>
      <c r="C29" s="88">
        <f>IF($A$2=Sınıflar!$A$2,Sınıflar!D29,IF($A$2=Sınıflar!$A$3,Sınıflar!G29,IF($A$2=Sınıflar!$A$4,Sınıflar!J29,IF($A$2=Sınıflar!$A$5,Sınıflar!M29,IF($A$2=Sınıflar!$A$6,Sınıflar!P29,IF($A$2=Sınıflar!$A$7,Sınıflar!S29,""))))))</f>
        <v>0</v>
      </c>
      <c r="D29" s="89" t="str">
        <f>IF($A$2=Sınıflar!$A$2,Sınıflar!E29,IF($A$2=Sınıflar!$A$3,Sınıflar!H29,IF($A$2=Sınıflar!$A$4,Sınıflar!K29,IF($A$2=Sınıflar!$A$5,Sınıflar!N29,IF($A$2=Sınıflar!$A$6,Sınıflar!Q29,IF($A$2=Sınıflar!$A$7,Sınıflar!T29,""))))))</f>
        <v/>
      </c>
    </row>
    <row r="30" spans="1:4" s="22" customFormat="1" x14ac:dyDescent="0.25">
      <c r="A30" s="35" t="str">
        <f>IF($A$2=Sınıflar!$A$2,Sınıflar!B30,IF($A$2=Sınıflar!$A$3,Sınıflar!E30,IF($A$2=Sınıflar!$A$4,Sınıflar!H30,IF($A$2=Sınıflar!$A$5,Sınıflar!K30,IF($A$2=Sınıflar!$A$6,Sınıflar!N30,IF($A$2=Sınıflar!$A$7,Sınıflar!Q30,""))))))</f>
        <v/>
      </c>
      <c r="B30" s="36">
        <f>IF($A$2=Sınıflar!$A$2,Sınıflar!C30,IF($A$2=Sınıflar!$A$3,Sınıflar!F30,IF($A$2=Sınıflar!$A$4,Sınıflar!I30,IF($A$2=Sınıflar!$A$5,Sınıflar!L30,IF($A$2=Sınıflar!$A$6,Sınıflar!O30,IF($A$2=Sınıflar!$A$7,Sınıflar!R30,""))))))</f>
        <v>0</v>
      </c>
      <c r="C30" s="88">
        <f>IF($A$2=Sınıflar!$A$2,Sınıflar!D30,IF($A$2=Sınıflar!$A$3,Sınıflar!G30,IF($A$2=Sınıflar!$A$4,Sınıflar!J30,IF($A$2=Sınıflar!$A$5,Sınıflar!M30,IF($A$2=Sınıflar!$A$6,Sınıflar!P30,IF($A$2=Sınıflar!$A$7,Sınıflar!S30,""))))))</f>
        <v>0</v>
      </c>
      <c r="D30" s="89" t="str">
        <f>IF($A$2=Sınıflar!$A$2,Sınıflar!E30,IF($A$2=Sınıflar!$A$3,Sınıflar!H30,IF($A$2=Sınıflar!$A$4,Sınıflar!K30,IF($A$2=Sınıflar!$A$5,Sınıflar!N30,IF($A$2=Sınıflar!$A$6,Sınıflar!Q30,IF($A$2=Sınıflar!$A$7,Sınıflar!T30,""))))))</f>
        <v/>
      </c>
    </row>
    <row r="31" spans="1:4" s="22" customFormat="1" x14ac:dyDescent="0.25"/>
    <row r="32" spans="1:4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  <row r="78" s="22" customFormat="1" x14ac:dyDescent="0.25"/>
    <row r="79" s="22" customFormat="1" x14ac:dyDescent="0.25"/>
    <row r="80" s="22" customFormat="1" x14ac:dyDescent="0.25"/>
    <row r="81" s="22" customFormat="1" x14ac:dyDescent="0.25"/>
    <row r="82" s="22" customFormat="1" x14ac:dyDescent="0.25"/>
    <row r="83" s="22" customFormat="1" x14ac:dyDescent="0.25"/>
    <row r="84" s="22" customFormat="1" x14ac:dyDescent="0.25"/>
    <row r="85" s="22" customFormat="1" x14ac:dyDescent="0.25"/>
    <row r="86" s="22" customFormat="1" x14ac:dyDescent="0.25"/>
    <row r="87" s="22" customFormat="1" x14ac:dyDescent="0.25"/>
    <row r="88" s="22" customFormat="1" x14ac:dyDescent="0.25"/>
    <row r="89" s="22" customFormat="1" x14ac:dyDescent="0.25"/>
    <row r="90" s="22" customFormat="1" x14ac:dyDescent="0.25"/>
    <row r="91" s="22" customFormat="1" x14ac:dyDescent="0.25"/>
    <row r="92" s="22" customFormat="1" x14ac:dyDescent="0.25"/>
    <row r="93" s="22" customFormat="1" x14ac:dyDescent="0.25"/>
    <row r="94" s="22" customFormat="1" x14ac:dyDescent="0.25"/>
    <row r="95" s="22" customFormat="1" x14ac:dyDescent="0.25"/>
    <row r="96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</sheetData>
  <sheetProtection sheet="1" objects="1" scenarios="1"/>
  <mergeCells count="27">
    <mergeCell ref="A4:D4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22:D22"/>
    <mergeCell ref="C11:D11"/>
    <mergeCell ref="C30:D30"/>
    <mergeCell ref="C10:D10"/>
    <mergeCell ref="C5:D5"/>
    <mergeCell ref="C6:D6"/>
    <mergeCell ref="C7:D7"/>
    <mergeCell ref="C8:D8"/>
    <mergeCell ref="C9:D9"/>
    <mergeCell ref="C12:D12"/>
    <mergeCell ref="C13:D13"/>
    <mergeCell ref="C14:D14"/>
    <mergeCell ref="C15:D15"/>
    <mergeCell ref="C16:D16"/>
    <mergeCell ref="C29:D29"/>
    <mergeCell ref="C27:D27"/>
    <mergeCell ref="C28:D28"/>
  </mergeCells>
  <dataValidations count="3">
    <dataValidation type="list" allowBlank="1" showInputMessage="1" showErrorMessage="1" sqref="B2">
      <formula1>"2015 - 2016,2016 - 2017,2017 - 2018, 2018 - 2019, 2019 - 2020"</formula1>
    </dataValidation>
    <dataValidation type="list" allowBlank="1" showInputMessage="1" showErrorMessage="1" sqref="C2">
      <formula1>"I. DÖNEM, II. DÖNEM"</formula1>
    </dataValidation>
    <dataValidation type="list" allowBlank="1" showInputMessage="1" showErrorMessage="1" sqref="D2">
      <formula1>"I. SINAV, II. SINAV, III. SINAV"</formula1>
    </dataValidation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Sınıflar!$A$2:$A$10</xm:f>
          </x14:formula1>
          <xm:sqref>A2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92D050"/>
  </sheetPr>
  <dimension ref="A1:FG187"/>
  <sheetViews>
    <sheetView zoomScaleNormal="100" workbookViewId="0">
      <selection sqref="A1:AC1"/>
    </sheetView>
  </sheetViews>
  <sheetFormatPr defaultRowHeight="15" x14ac:dyDescent="0.25"/>
  <cols>
    <col min="1" max="1" width="5.28515625" style="6" customWidth="1"/>
    <col min="2" max="2" width="3.42578125" style="6" customWidth="1"/>
    <col min="3" max="3" width="8.140625" style="6" customWidth="1"/>
    <col min="4" max="23" width="4.28515625" style="6" customWidth="1"/>
    <col min="24" max="24" width="4.140625" style="6" customWidth="1"/>
    <col min="25" max="28" width="4.28515625" style="6" customWidth="1"/>
    <col min="29" max="29" width="11" style="6" customWidth="1"/>
    <col min="30" max="30" width="79" style="22" customWidth="1"/>
    <col min="31" max="163" width="9.140625" style="22"/>
    <col min="164" max="16384" width="9.140625" style="6"/>
  </cols>
  <sheetData>
    <row r="1" spans="1:163" ht="46.5" x14ac:dyDescent="0.7">
      <c r="A1" s="95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163" ht="28.5" x14ac:dyDescent="0.25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1:163" s="18" customFormat="1" ht="18.75" x14ac:dyDescent="0.25">
      <c r="A3" s="97" t="s">
        <v>15</v>
      </c>
      <c r="B3" s="97"/>
      <c r="C3" s="97"/>
      <c r="D3" s="16">
        <v>1</v>
      </c>
      <c r="E3" s="16">
        <v>2</v>
      </c>
      <c r="F3" s="16">
        <v>3</v>
      </c>
      <c r="G3" s="16">
        <v>4</v>
      </c>
      <c r="H3" s="16">
        <v>5</v>
      </c>
      <c r="I3" s="16">
        <v>6</v>
      </c>
      <c r="J3" s="16">
        <v>7</v>
      </c>
      <c r="K3" s="16">
        <v>8</v>
      </c>
      <c r="L3" s="16">
        <v>9</v>
      </c>
      <c r="M3" s="16">
        <v>10</v>
      </c>
      <c r="N3" s="16">
        <v>11</v>
      </c>
      <c r="O3" s="16">
        <v>12</v>
      </c>
      <c r="P3" s="16">
        <v>13</v>
      </c>
      <c r="Q3" s="16">
        <v>14</v>
      </c>
      <c r="R3" s="16">
        <v>15</v>
      </c>
      <c r="S3" s="16">
        <v>16</v>
      </c>
      <c r="T3" s="16">
        <v>17</v>
      </c>
      <c r="U3" s="16">
        <v>18</v>
      </c>
      <c r="V3" s="16">
        <v>19</v>
      </c>
      <c r="W3" s="16">
        <v>20</v>
      </c>
      <c r="X3" s="16">
        <v>21</v>
      </c>
      <c r="Y3" s="16">
        <v>22</v>
      </c>
      <c r="Z3" s="16">
        <v>23</v>
      </c>
      <c r="AA3" s="16">
        <v>24</v>
      </c>
      <c r="AB3" s="16">
        <v>25</v>
      </c>
      <c r="AC3" s="17" t="s">
        <v>17</v>
      </c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</row>
    <row r="4" spans="1:163" s="18" customFormat="1" ht="18.75" x14ac:dyDescent="0.25">
      <c r="A4" s="98" t="s">
        <v>16</v>
      </c>
      <c r="B4" s="98"/>
      <c r="C4" s="98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19">
        <f>SUM(D4:AB4)</f>
        <v>0</v>
      </c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</row>
    <row r="5" spans="1:163" s="22" customFormat="1" x14ac:dyDescent="0.25"/>
    <row r="6" spans="1:163" s="22" customFormat="1" ht="46.5" x14ac:dyDescent="0.7">
      <c r="C6" s="99" t="s">
        <v>23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</row>
    <row r="7" spans="1:163" s="22" customFormat="1" ht="37.5" customHeight="1" x14ac:dyDescent="0.4">
      <c r="C7" s="30" t="s">
        <v>15</v>
      </c>
      <c r="D7" s="92" t="s">
        <v>24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4"/>
      <c r="X7" s="34"/>
      <c r="Y7" s="33"/>
      <c r="Z7" s="33"/>
      <c r="AA7" s="33"/>
      <c r="AB7" s="33"/>
      <c r="AC7" s="33"/>
      <c r="AD7" s="33"/>
    </row>
    <row r="8" spans="1:163" s="22" customFormat="1" ht="18.75" x14ac:dyDescent="0.25">
      <c r="C8" s="16">
        <v>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34"/>
      <c r="Y8" s="33"/>
      <c r="Z8" s="33"/>
      <c r="AA8" s="33"/>
      <c r="AB8" s="33"/>
      <c r="AC8" s="33"/>
      <c r="AD8" s="33"/>
    </row>
    <row r="9" spans="1:163" s="22" customFormat="1" ht="18.75" x14ac:dyDescent="0.25">
      <c r="C9" s="16">
        <v>2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34"/>
      <c r="Y9" s="33"/>
      <c r="Z9" s="33"/>
      <c r="AA9" s="33"/>
      <c r="AB9" s="33"/>
      <c r="AC9" s="33"/>
      <c r="AD9" s="33"/>
    </row>
    <row r="10" spans="1:163" s="22" customFormat="1" ht="18.75" x14ac:dyDescent="0.25">
      <c r="C10" s="16">
        <v>3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34"/>
      <c r="Y10" s="33"/>
      <c r="Z10" s="33"/>
      <c r="AA10" s="33"/>
      <c r="AB10" s="33"/>
      <c r="AC10" s="33"/>
      <c r="AD10" s="33"/>
    </row>
    <row r="11" spans="1:163" s="22" customFormat="1" ht="18.75" x14ac:dyDescent="0.25">
      <c r="C11" s="16">
        <v>4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34"/>
      <c r="Y11" s="33"/>
      <c r="Z11" s="33"/>
      <c r="AA11" s="33"/>
      <c r="AB11" s="33"/>
      <c r="AC11" s="33"/>
      <c r="AD11" s="33"/>
    </row>
    <row r="12" spans="1:163" s="22" customFormat="1" ht="18.75" x14ac:dyDescent="0.25">
      <c r="C12" s="16">
        <v>5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34"/>
      <c r="Y12" s="33"/>
      <c r="Z12" s="33"/>
      <c r="AA12" s="33"/>
      <c r="AB12" s="33"/>
      <c r="AC12" s="33"/>
      <c r="AD12" s="33"/>
    </row>
    <row r="13" spans="1:163" s="22" customFormat="1" ht="18.75" x14ac:dyDescent="0.25">
      <c r="C13" s="16">
        <v>6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34"/>
      <c r="Y13" s="33"/>
      <c r="Z13" s="33"/>
      <c r="AA13" s="33"/>
      <c r="AB13" s="33"/>
      <c r="AC13" s="33"/>
      <c r="AD13" s="33"/>
    </row>
    <row r="14" spans="1:163" s="22" customFormat="1" ht="18.75" x14ac:dyDescent="0.25">
      <c r="C14" s="16">
        <v>7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34"/>
      <c r="Y14" s="33"/>
      <c r="Z14" s="33"/>
      <c r="AA14" s="33"/>
      <c r="AB14" s="33"/>
      <c r="AC14" s="33"/>
      <c r="AD14" s="33"/>
    </row>
    <row r="15" spans="1:163" s="22" customFormat="1" ht="18.75" x14ac:dyDescent="0.25">
      <c r="C15" s="16">
        <v>8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34"/>
      <c r="Y15" s="33"/>
      <c r="Z15" s="33"/>
      <c r="AA15" s="33"/>
      <c r="AB15" s="33"/>
      <c r="AC15" s="33"/>
      <c r="AD15" s="33"/>
    </row>
    <row r="16" spans="1:163" s="22" customFormat="1" ht="18.75" x14ac:dyDescent="0.25">
      <c r="C16" s="16">
        <v>9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34"/>
      <c r="Y16" s="33"/>
      <c r="Z16" s="33"/>
      <c r="AA16" s="33"/>
      <c r="AB16" s="33"/>
      <c r="AC16" s="33"/>
      <c r="AD16" s="33"/>
    </row>
    <row r="17" spans="3:33" s="22" customFormat="1" ht="18.75" x14ac:dyDescent="0.25">
      <c r="C17" s="16">
        <v>10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34"/>
      <c r="Y17" s="33"/>
      <c r="Z17" s="33"/>
      <c r="AA17" s="33"/>
      <c r="AB17" s="33"/>
      <c r="AC17" s="33"/>
      <c r="AD17" s="33"/>
      <c r="AE17" s="33"/>
      <c r="AF17" s="33"/>
      <c r="AG17" s="33"/>
    </row>
    <row r="18" spans="3:33" s="22" customFormat="1" ht="18.75" x14ac:dyDescent="0.25">
      <c r="C18" s="16">
        <v>11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34"/>
      <c r="Y18" s="33"/>
      <c r="Z18" s="33"/>
      <c r="AA18" s="33"/>
      <c r="AB18" s="33"/>
      <c r="AC18" s="33"/>
      <c r="AD18" s="33"/>
      <c r="AE18" s="33"/>
      <c r="AF18" s="33"/>
      <c r="AG18" s="33"/>
    </row>
    <row r="19" spans="3:33" s="22" customFormat="1" ht="18.75" x14ac:dyDescent="0.25">
      <c r="C19" s="16">
        <v>12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34"/>
      <c r="Y19" s="33"/>
      <c r="Z19" s="33"/>
      <c r="AA19" s="33"/>
      <c r="AB19" s="33"/>
      <c r="AC19" s="33"/>
      <c r="AD19" s="33"/>
      <c r="AE19" s="33"/>
      <c r="AF19" s="33"/>
      <c r="AG19" s="33"/>
    </row>
    <row r="20" spans="3:33" s="22" customFormat="1" ht="18.75" x14ac:dyDescent="0.25">
      <c r="C20" s="16">
        <v>13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34"/>
      <c r="Y20" s="33"/>
      <c r="Z20" s="33"/>
      <c r="AA20" s="33"/>
      <c r="AB20" s="33"/>
      <c r="AC20" s="33"/>
      <c r="AD20" s="33"/>
      <c r="AE20" s="33"/>
      <c r="AF20" s="33"/>
      <c r="AG20" s="33"/>
    </row>
    <row r="21" spans="3:33" s="22" customFormat="1" ht="18.75" x14ac:dyDescent="0.25">
      <c r="C21" s="16">
        <v>14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34"/>
      <c r="Y21" s="33"/>
      <c r="Z21" s="33"/>
      <c r="AA21" s="33"/>
      <c r="AB21" s="33"/>
      <c r="AC21" s="33"/>
      <c r="AD21" s="33"/>
      <c r="AE21" s="33"/>
      <c r="AF21" s="33"/>
      <c r="AG21" s="33"/>
    </row>
    <row r="22" spans="3:33" s="22" customFormat="1" ht="18.75" x14ac:dyDescent="0.25">
      <c r="C22" s="16">
        <v>15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34"/>
      <c r="Y22" s="33"/>
      <c r="Z22" s="33"/>
      <c r="AA22" s="33"/>
      <c r="AB22" s="33"/>
      <c r="AC22" s="33"/>
      <c r="AD22" s="33"/>
      <c r="AE22" s="33"/>
      <c r="AF22" s="33"/>
      <c r="AG22" s="33"/>
    </row>
    <row r="23" spans="3:33" s="22" customFormat="1" ht="18.75" x14ac:dyDescent="0.25">
      <c r="C23" s="16">
        <v>16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34"/>
      <c r="Y23" s="33"/>
      <c r="Z23" s="33"/>
      <c r="AA23" s="33"/>
      <c r="AB23" s="33"/>
      <c r="AC23" s="33"/>
      <c r="AD23" s="33"/>
      <c r="AE23" s="33"/>
      <c r="AF23" s="33"/>
      <c r="AG23" s="33"/>
    </row>
    <row r="24" spans="3:33" s="22" customFormat="1" ht="18.75" x14ac:dyDescent="0.25">
      <c r="C24" s="16">
        <v>17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34"/>
      <c r="Y24" s="33"/>
      <c r="Z24" s="33"/>
      <c r="AA24" s="33"/>
      <c r="AB24" s="33"/>
      <c r="AC24" s="33"/>
      <c r="AD24" s="33"/>
      <c r="AE24" s="33"/>
      <c r="AF24" s="33"/>
      <c r="AG24" s="33"/>
    </row>
    <row r="25" spans="3:33" s="22" customFormat="1" ht="18.75" x14ac:dyDescent="0.25">
      <c r="C25" s="16">
        <v>18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34"/>
      <c r="Y25" s="33"/>
      <c r="Z25" s="33"/>
      <c r="AA25" s="33"/>
      <c r="AB25" s="33"/>
      <c r="AC25" s="33"/>
      <c r="AD25" s="33"/>
      <c r="AE25" s="33"/>
      <c r="AF25" s="33"/>
      <c r="AG25" s="33"/>
    </row>
    <row r="26" spans="3:33" s="22" customFormat="1" ht="18.75" x14ac:dyDescent="0.25">
      <c r="C26" s="16">
        <v>19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34"/>
      <c r="Y26" s="33"/>
      <c r="Z26" s="33"/>
      <c r="AA26" s="33"/>
      <c r="AB26" s="33"/>
      <c r="AC26" s="33"/>
      <c r="AD26" s="33"/>
      <c r="AE26" s="33"/>
      <c r="AF26" s="33"/>
      <c r="AG26" s="33"/>
    </row>
    <row r="27" spans="3:33" s="22" customFormat="1" ht="18.75" x14ac:dyDescent="0.25">
      <c r="C27" s="16">
        <v>20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34"/>
      <c r="Y27" s="33"/>
      <c r="Z27" s="33"/>
      <c r="AA27" s="33"/>
      <c r="AB27" s="33"/>
      <c r="AC27" s="33"/>
      <c r="AD27" s="33"/>
      <c r="AE27" s="33"/>
      <c r="AF27" s="33"/>
      <c r="AG27" s="33"/>
    </row>
    <row r="28" spans="3:33" s="22" customFormat="1" ht="18.75" x14ac:dyDescent="0.25">
      <c r="C28" s="16">
        <v>21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34"/>
      <c r="Y28" s="33"/>
      <c r="Z28" s="33"/>
      <c r="AA28" s="33"/>
      <c r="AB28" s="33"/>
      <c r="AC28" s="33"/>
      <c r="AD28" s="33"/>
      <c r="AE28" s="33"/>
      <c r="AF28" s="33"/>
      <c r="AG28" s="33"/>
    </row>
    <row r="29" spans="3:33" s="22" customFormat="1" ht="18.75" x14ac:dyDescent="0.25">
      <c r="C29" s="16">
        <v>22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34"/>
      <c r="Y29" s="33"/>
      <c r="Z29" s="33"/>
      <c r="AA29" s="33"/>
      <c r="AB29" s="33"/>
      <c r="AC29" s="33"/>
      <c r="AD29" s="33"/>
      <c r="AE29" s="33"/>
      <c r="AF29" s="33"/>
      <c r="AG29" s="33"/>
    </row>
    <row r="30" spans="3:33" s="22" customFormat="1" ht="18.75" x14ac:dyDescent="0.25">
      <c r="C30" s="16">
        <v>23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34"/>
      <c r="Y30" s="33"/>
      <c r="Z30" s="33"/>
      <c r="AA30" s="33"/>
      <c r="AB30" s="33"/>
      <c r="AC30" s="33"/>
      <c r="AD30" s="33"/>
      <c r="AE30" s="33"/>
      <c r="AF30" s="33"/>
      <c r="AG30" s="33"/>
    </row>
    <row r="31" spans="3:33" s="22" customFormat="1" ht="18.75" x14ac:dyDescent="0.25">
      <c r="C31" s="16">
        <v>24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34"/>
      <c r="Y31" s="33"/>
      <c r="Z31" s="33"/>
      <c r="AA31" s="33"/>
      <c r="AB31" s="33"/>
      <c r="AC31" s="33"/>
      <c r="AD31" s="33"/>
      <c r="AE31" s="33"/>
      <c r="AF31" s="33"/>
      <c r="AG31" s="33"/>
    </row>
    <row r="32" spans="3:33" s="22" customFormat="1" ht="18.75" customHeight="1" x14ac:dyDescent="0.25">
      <c r="C32" s="16">
        <v>25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34"/>
      <c r="Y32" s="33"/>
      <c r="Z32" s="33"/>
      <c r="AA32" s="33"/>
      <c r="AB32" s="33"/>
      <c r="AC32" s="33"/>
      <c r="AD32" s="33"/>
      <c r="AE32" s="33"/>
      <c r="AF32" s="33"/>
      <c r="AG32" s="33"/>
    </row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  <row r="78" s="22" customFormat="1" x14ac:dyDescent="0.25"/>
    <row r="79" s="22" customFormat="1" x14ac:dyDescent="0.25"/>
    <row r="80" s="22" customFormat="1" x14ac:dyDescent="0.25"/>
    <row r="81" s="22" customFormat="1" x14ac:dyDescent="0.25"/>
    <row r="82" s="22" customFormat="1" x14ac:dyDescent="0.25"/>
    <row r="83" s="22" customFormat="1" x14ac:dyDescent="0.25"/>
    <row r="84" s="22" customFormat="1" x14ac:dyDescent="0.25"/>
    <row r="85" s="22" customFormat="1" x14ac:dyDescent="0.25"/>
    <row r="86" s="22" customFormat="1" x14ac:dyDescent="0.25"/>
    <row r="87" s="22" customFormat="1" x14ac:dyDescent="0.25"/>
    <row r="88" s="22" customFormat="1" x14ac:dyDescent="0.25"/>
    <row r="89" s="22" customFormat="1" x14ac:dyDescent="0.25"/>
    <row r="90" s="22" customFormat="1" x14ac:dyDescent="0.25"/>
    <row r="91" s="22" customFormat="1" x14ac:dyDescent="0.25"/>
    <row r="92" s="22" customFormat="1" x14ac:dyDescent="0.25"/>
    <row r="93" s="22" customFormat="1" x14ac:dyDescent="0.25"/>
    <row r="94" s="22" customFormat="1" x14ac:dyDescent="0.25"/>
    <row r="95" s="22" customFormat="1" x14ac:dyDescent="0.25"/>
    <row r="96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  <row r="133" s="22" customFormat="1" x14ac:dyDescent="0.25"/>
    <row r="134" s="22" customFormat="1" x14ac:dyDescent="0.25"/>
    <row r="135" s="22" customFormat="1" x14ac:dyDescent="0.25"/>
    <row r="136" s="22" customFormat="1" x14ac:dyDescent="0.25"/>
    <row r="137" s="22" customFormat="1" x14ac:dyDescent="0.25"/>
    <row r="138" s="22" customFormat="1" x14ac:dyDescent="0.25"/>
    <row r="139" s="22" customFormat="1" x14ac:dyDescent="0.25"/>
    <row r="140" s="22" customFormat="1" x14ac:dyDescent="0.25"/>
    <row r="141" s="22" customFormat="1" x14ac:dyDescent="0.25"/>
    <row r="142" s="22" customFormat="1" x14ac:dyDescent="0.25"/>
    <row r="143" s="22" customFormat="1" x14ac:dyDescent="0.25"/>
    <row r="144" s="22" customFormat="1" x14ac:dyDescent="0.25"/>
    <row r="145" s="22" customFormat="1" x14ac:dyDescent="0.25"/>
    <row r="146" s="22" customFormat="1" x14ac:dyDescent="0.25"/>
    <row r="147" s="22" customFormat="1" x14ac:dyDescent="0.25"/>
    <row r="148" s="22" customFormat="1" x14ac:dyDescent="0.25"/>
    <row r="149" s="22" customFormat="1" x14ac:dyDescent="0.25"/>
    <row r="150" s="22" customFormat="1" x14ac:dyDescent="0.25"/>
    <row r="151" s="22" customFormat="1" x14ac:dyDescent="0.25"/>
    <row r="152" s="22" customFormat="1" x14ac:dyDescent="0.25"/>
    <row r="153" s="22" customFormat="1" x14ac:dyDescent="0.25"/>
    <row r="154" s="22" customFormat="1" x14ac:dyDescent="0.25"/>
    <row r="155" s="22" customFormat="1" x14ac:dyDescent="0.25"/>
    <row r="156" s="22" customFormat="1" x14ac:dyDescent="0.25"/>
    <row r="157" s="22" customFormat="1" x14ac:dyDescent="0.25"/>
    <row r="158" s="22" customFormat="1" x14ac:dyDescent="0.25"/>
    <row r="159" s="22" customFormat="1" x14ac:dyDescent="0.25"/>
    <row r="160" s="22" customFormat="1" x14ac:dyDescent="0.25"/>
    <row r="161" s="22" customFormat="1" x14ac:dyDescent="0.25"/>
    <row r="162" s="22" customFormat="1" x14ac:dyDescent="0.25"/>
    <row r="163" s="22" customFormat="1" x14ac:dyDescent="0.25"/>
    <row r="164" s="22" customFormat="1" x14ac:dyDescent="0.25"/>
    <row r="165" s="22" customFormat="1" x14ac:dyDescent="0.25"/>
    <row r="166" s="22" customFormat="1" x14ac:dyDescent="0.25"/>
    <row r="167" s="22" customFormat="1" x14ac:dyDescent="0.25"/>
    <row r="168" s="22" customFormat="1" x14ac:dyDescent="0.25"/>
    <row r="169" s="22" customFormat="1" x14ac:dyDescent="0.25"/>
    <row r="170" s="22" customFormat="1" x14ac:dyDescent="0.25"/>
    <row r="171" s="22" customFormat="1" x14ac:dyDescent="0.25"/>
    <row r="172" s="22" customFormat="1" x14ac:dyDescent="0.25"/>
    <row r="173" s="22" customFormat="1" x14ac:dyDescent="0.25"/>
    <row r="174" s="22" customFormat="1" x14ac:dyDescent="0.25"/>
    <row r="175" s="22" customFormat="1" x14ac:dyDescent="0.25"/>
    <row r="176" s="22" customFormat="1" x14ac:dyDescent="0.25"/>
    <row r="177" s="22" customFormat="1" x14ac:dyDescent="0.25"/>
    <row r="178" s="22" customFormat="1" x14ac:dyDescent="0.25"/>
    <row r="179" s="22" customFormat="1" x14ac:dyDescent="0.25"/>
    <row r="180" s="22" customFormat="1" x14ac:dyDescent="0.25"/>
    <row r="181" s="22" customFormat="1" x14ac:dyDescent="0.25"/>
    <row r="182" s="22" customFormat="1" x14ac:dyDescent="0.25"/>
    <row r="183" s="22" customFormat="1" x14ac:dyDescent="0.25"/>
    <row r="184" s="22" customFormat="1" x14ac:dyDescent="0.25"/>
    <row r="185" s="22" customFormat="1" x14ac:dyDescent="0.25"/>
    <row r="186" s="22" customFormat="1" x14ac:dyDescent="0.25"/>
    <row r="187" s="22" customFormat="1" x14ac:dyDescent="0.25"/>
  </sheetData>
  <sheetProtection sheet="1" objects="1" scenarios="1"/>
  <mergeCells count="31">
    <mergeCell ref="A1:AC1"/>
    <mergeCell ref="A2:AC2"/>
    <mergeCell ref="A3:C3"/>
    <mergeCell ref="A4:C4"/>
    <mergeCell ref="C6:W6"/>
    <mergeCell ref="D7:W7"/>
    <mergeCell ref="D8:W8"/>
    <mergeCell ref="D9:W9"/>
    <mergeCell ref="D10:W10"/>
    <mergeCell ref="D11:W11"/>
    <mergeCell ref="D12:W12"/>
    <mergeCell ref="D13:W13"/>
    <mergeCell ref="D14:W14"/>
    <mergeCell ref="D15:W15"/>
    <mergeCell ref="D16:W16"/>
    <mergeCell ref="D17:W17"/>
    <mergeCell ref="D18:W18"/>
    <mergeCell ref="D19:W19"/>
    <mergeCell ref="D20:W20"/>
    <mergeCell ref="D21:W21"/>
    <mergeCell ref="D22:W22"/>
    <mergeCell ref="D23:W23"/>
    <mergeCell ref="D24:W24"/>
    <mergeCell ref="D25:W25"/>
    <mergeCell ref="D26:W26"/>
    <mergeCell ref="D32:W32"/>
    <mergeCell ref="D27:W27"/>
    <mergeCell ref="D28:W28"/>
    <mergeCell ref="D29:W29"/>
    <mergeCell ref="D30:W30"/>
    <mergeCell ref="D31:W3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>
    <tabColor rgb="FFFF0000"/>
  </sheetPr>
  <dimension ref="A1:AD94"/>
  <sheetViews>
    <sheetView zoomScaleNormal="100" workbookViewId="0">
      <selection activeCell="Z73" sqref="Z73"/>
    </sheetView>
  </sheetViews>
  <sheetFormatPr defaultRowHeight="12.75" x14ac:dyDescent="0.2"/>
  <cols>
    <col min="1" max="1" width="2.7109375" style="39" customWidth="1"/>
    <col min="2" max="2" width="3.7109375" style="39" customWidth="1"/>
    <col min="3" max="3" width="19" style="39" customWidth="1"/>
    <col min="4" max="28" width="2.7109375" style="39" customWidth="1"/>
    <col min="29" max="29" width="3.7109375" style="39" customWidth="1"/>
    <col min="30" max="30" width="6.5703125" style="39" customWidth="1"/>
    <col min="31" max="16384" width="9.140625" style="39"/>
  </cols>
  <sheetData>
    <row r="1" spans="1:30" s="38" customFormat="1" ht="15.75" x14ac:dyDescent="0.25">
      <c r="A1" s="127" t="str">
        <f>'Sınıf, Yıl, Dönem ve Sınav Seç'!B2&amp;" EĞİTİM - ÖĞRETİM YILI "&amp;'Temel Bilgiler'!B3</f>
        <v xml:space="preserve">2015 - 2016 EĞİTİM - ÖĞRETİM YILI 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5" t="s">
        <v>21</v>
      </c>
      <c r="AD1" s="125"/>
    </row>
    <row r="2" spans="1:30" ht="15.75" x14ac:dyDescent="0.25">
      <c r="A2" s="127" t="str">
        <f>'Sınıf, Yıl, Dönem ve Sınav Seç'!A2&amp;" SINIFI "&amp;'Temel Bilgiler'!B4&amp;" DERSİ "&amp;'Sınıf, Yıl, Dönem ve Sınav Seç'!C2&amp;" "&amp;'Sınıf, Yıl, Dönem ve Sınav Seç'!D2&amp;" ANALİZİ"</f>
        <v xml:space="preserve"> SINIFI  DERSİ I. DÖNEM I. SINAV ANALİZİ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6">
        <v>42383</v>
      </c>
      <c r="AD2" s="126"/>
    </row>
    <row r="3" spans="1:30" ht="216" customHeight="1" x14ac:dyDescent="0.2">
      <c r="A3" s="124" t="s">
        <v>19</v>
      </c>
      <c r="B3" s="124"/>
      <c r="C3" s="124"/>
      <c r="D3" s="73" t="str">
        <f>IF('Not Baremi ve Kazanımlar'!D8=0,"",'Not Baremi ve Kazanımlar'!D8)</f>
        <v/>
      </c>
      <c r="E3" s="73" t="str">
        <f>IF('Not Baremi ve Kazanımlar'!D9=0,"",'Not Baremi ve Kazanımlar'!D9)</f>
        <v/>
      </c>
      <c r="F3" s="73" t="str">
        <f>IF('Not Baremi ve Kazanımlar'!D10=0,"",'Not Baremi ve Kazanımlar'!D10)</f>
        <v/>
      </c>
      <c r="G3" s="73" t="str">
        <f>IF('Not Baremi ve Kazanımlar'!D11=0,"",'Not Baremi ve Kazanımlar'!D11)</f>
        <v/>
      </c>
      <c r="H3" s="73" t="str">
        <f>IF('Not Baremi ve Kazanımlar'!D12=0,"",'Not Baremi ve Kazanımlar'!D12)</f>
        <v/>
      </c>
      <c r="I3" s="73" t="str">
        <f>IF('Not Baremi ve Kazanımlar'!D13=0,"",'Not Baremi ve Kazanımlar'!D13)</f>
        <v/>
      </c>
      <c r="J3" s="73" t="str">
        <f>IF('Not Baremi ve Kazanımlar'!D14=0,"",'Not Baremi ve Kazanımlar'!D14)</f>
        <v/>
      </c>
      <c r="K3" s="73" t="str">
        <f>IF('Not Baremi ve Kazanımlar'!D15=0,"",'Not Baremi ve Kazanımlar'!D15)</f>
        <v/>
      </c>
      <c r="L3" s="73" t="str">
        <f>IF('Not Baremi ve Kazanımlar'!D16=0,"",'Not Baremi ve Kazanımlar'!D16)</f>
        <v/>
      </c>
      <c r="M3" s="73" t="str">
        <f>IF('Not Baremi ve Kazanımlar'!D17=0,"",'Not Baremi ve Kazanımlar'!D17)</f>
        <v/>
      </c>
      <c r="N3" s="73" t="str">
        <f>IF('Not Baremi ve Kazanımlar'!D18=0,"",'Not Baremi ve Kazanımlar'!D18)</f>
        <v/>
      </c>
      <c r="O3" s="73" t="str">
        <f>IF('Not Baremi ve Kazanımlar'!D19=0,"",'Not Baremi ve Kazanımlar'!D19)</f>
        <v/>
      </c>
      <c r="P3" s="73" t="str">
        <f>IF('Not Baremi ve Kazanımlar'!D20=0,"",'Not Baremi ve Kazanımlar'!D20)</f>
        <v/>
      </c>
      <c r="Q3" s="73" t="str">
        <f>IF('Not Baremi ve Kazanımlar'!D21=0,"",'Not Baremi ve Kazanımlar'!D21)</f>
        <v/>
      </c>
      <c r="R3" s="73" t="str">
        <f>IF('Not Baremi ve Kazanımlar'!D22=0,"",'Not Baremi ve Kazanımlar'!D22)</f>
        <v/>
      </c>
      <c r="S3" s="73" t="str">
        <f>IF('Not Baremi ve Kazanımlar'!D23=0,"",'Not Baremi ve Kazanımlar'!D23)</f>
        <v/>
      </c>
      <c r="T3" s="73" t="str">
        <f>IF('Not Baremi ve Kazanımlar'!D24=0,"",'Not Baremi ve Kazanımlar'!D24)</f>
        <v/>
      </c>
      <c r="U3" s="73" t="str">
        <f>IF('Not Baremi ve Kazanımlar'!D25=0,"",'Not Baremi ve Kazanımlar'!D25)</f>
        <v/>
      </c>
      <c r="V3" s="73" t="str">
        <f>IF('Not Baremi ve Kazanımlar'!D26=0,"",'Not Baremi ve Kazanımlar'!D26)</f>
        <v/>
      </c>
      <c r="W3" s="73" t="str">
        <f>IF('Not Baremi ve Kazanımlar'!D27=0,"",'Not Baremi ve Kazanımlar'!D27)</f>
        <v/>
      </c>
      <c r="X3" s="73" t="str">
        <f>IF('Not Baremi ve Kazanımlar'!D28=0,"",'Not Baremi ve Kazanımlar'!D28)</f>
        <v/>
      </c>
      <c r="Y3" s="73" t="str">
        <f>IF('Not Baremi ve Kazanımlar'!D29=0,"",'Not Baremi ve Kazanımlar'!D29)</f>
        <v/>
      </c>
      <c r="Z3" s="73" t="str">
        <f>IF('Not Baremi ve Kazanımlar'!D30=0,"",'Not Baremi ve Kazanımlar'!D30)</f>
        <v/>
      </c>
      <c r="AA3" s="73" t="str">
        <f>IF('Not Baremi ve Kazanımlar'!D31=0,"",'Not Baremi ve Kazanımlar'!D31)</f>
        <v/>
      </c>
      <c r="AB3" s="74" t="str">
        <f>IF('Not Baremi ve Kazanımlar'!D32=0,"",'Not Baremi ve Kazanımlar'!D32)</f>
        <v/>
      </c>
      <c r="AC3" s="40" t="str">
        <f>'Temel Bilgiler'!B6&amp;" Öğretmeni"</f>
        <v xml:space="preserve"> Öğretmeni</v>
      </c>
      <c r="AD3" s="41">
        <f>'Temel Bilgiler'!B5</f>
        <v>0</v>
      </c>
    </row>
    <row r="4" spans="1:30" ht="15.75" customHeight="1" x14ac:dyDescent="0.25">
      <c r="A4" s="123" t="s">
        <v>18</v>
      </c>
      <c r="B4" s="123"/>
      <c r="C4" s="123"/>
      <c r="D4" s="42" t="str">
        <f>IF('Not Baremi ve Kazanımlar'!D4="","",'Not Baremi ve Kazanımlar'!D4)</f>
        <v/>
      </c>
      <c r="E4" s="42" t="str">
        <f>IF('Not Baremi ve Kazanımlar'!E4="","",'Not Baremi ve Kazanımlar'!E4)</f>
        <v/>
      </c>
      <c r="F4" s="42" t="str">
        <f>IF('Not Baremi ve Kazanımlar'!F4="","",'Not Baremi ve Kazanımlar'!F4)</f>
        <v/>
      </c>
      <c r="G4" s="42" t="str">
        <f>IF('Not Baremi ve Kazanımlar'!G4="","",'Not Baremi ve Kazanımlar'!G4)</f>
        <v/>
      </c>
      <c r="H4" s="42" t="str">
        <f>IF('Not Baremi ve Kazanımlar'!H4="","",'Not Baremi ve Kazanımlar'!H4)</f>
        <v/>
      </c>
      <c r="I4" s="42" t="str">
        <f>IF('Not Baremi ve Kazanımlar'!I4="","",'Not Baremi ve Kazanımlar'!I4)</f>
        <v/>
      </c>
      <c r="J4" s="42" t="str">
        <f>IF('Not Baremi ve Kazanımlar'!J4="","",'Not Baremi ve Kazanımlar'!J4)</f>
        <v/>
      </c>
      <c r="K4" s="42" t="str">
        <f>IF('Not Baremi ve Kazanımlar'!K4="","",'Not Baremi ve Kazanımlar'!K4)</f>
        <v/>
      </c>
      <c r="L4" s="42" t="str">
        <f>IF('Not Baremi ve Kazanımlar'!L4="","",'Not Baremi ve Kazanımlar'!L4)</f>
        <v/>
      </c>
      <c r="M4" s="42" t="str">
        <f>IF('Not Baremi ve Kazanımlar'!M4="","",'Not Baremi ve Kazanımlar'!M4)</f>
        <v/>
      </c>
      <c r="N4" s="42" t="str">
        <f>IF('Not Baremi ve Kazanımlar'!N4="","",'Not Baremi ve Kazanımlar'!N4)</f>
        <v/>
      </c>
      <c r="O4" s="42" t="str">
        <f>IF('Not Baremi ve Kazanımlar'!O4="","",'Not Baremi ve Kazanımlar'!O4)</f>
        <v/>
      </c>
      <c r="P4" s="42" t="str">
        <f>IF('Not Baremi ve Kazanımlar'!P4="","",'Not Baremi ve Kazanımlar'!P4)</f>
        <v/>
      </c>
      <c r="Q4" s="42" t="str">
        <f>IF('Not Baremi ve Kazanımlar'!Q4="","",'Not Baremi ve Kazanımlar'!Q4)</f>
        <v/>
      </c>
      <c r="R4" s="42" t="str">
        <f>IF('Not Baremi ve Kazanımlar'!R4="","",'Not Baremi ve Kazanımlar'!R4)</f>
        <v/>
      </c>
      <c r="S4" s="42" t="str">
        <f>IF('Not Baremi ve Kazanımlar'!S4="","",'Not Baremi ve Kazanımlar'!S4)</f>
        <v/>
      </c>
      <c r="T4" s="42" t="str">
        <f>IF('Not Baremi ve Kazanımlar'!T4="","",'Not Baremi ve Kazanımlar'!T4)</f>
        <v/>
      </c>
      <c r="U4" s="42" t="str">
        <f>IF('Not Baremi ve Kazanımlar'!U4="","",'Not Baremi ve Kazanımlar'!U4)</f>
        <v/>
      </c>
      <c r="V4" s="42" t="str">
        <f>IF('Not Baremi ve Kazanımlar'!V4="","",'Not Baremi ve Kazanımlar'!V4)</f>
        <v/>
      </c>
      <c r="W4" s="42" t="str">
        <f>IF('Not Baremi ve Kazanımlar'!W4="","",'Not Baremi ve Kazanımlar'!W4)</f>
        <v/>
      </c>
      <c r="X4" s="42" t="str">
        <f>IF('Not Baremi ve Kazanımlar'!X4="","",'Not Baremi ve Kazanımlar'!X4)</f>
        <v/>
      </c>
      <c r="Y4" s="42" t="str">
        <f>IF('Not Baremi ve Kazanımlar'!Y4="","",'Not Baremi ve Kazanımlar'!Y4)</f>
        <v/>
      </c>
      <c r="Z4" s="42" t="str">
        <f>IF('Not Baremi ve Kazanımlar'!Z4="","",'Not Baremi ve Kazanımlar'!Z4)</f>
        <v/>
      </c>
      <c r="AA4" s="42" t="str">
        <f>IF('Not Baremi ve Kazanımlar'!AA4="","",'Not Baremi ve Kazanımlar'!AA4)</f>
        <v/>
      </c>
      <c r="AB4" s="42" t="str">
        <f>IF('Not Baremi ve Kazanımlar'!AB4="","",'Not Baremi ve Kazanımlar'!AB4)</f>
        <v/>
      </c>
      <c r="AC4" s="43">
        <f>'Not Baremi ve Kazanımlar'!AC4</f>
        <v>0</v>
      </c>
      <c r="AD4" s="44"/>
    </row>
    <row r="5" spans="1:30" ht="43.5" customHeight="1" x14ac:dyDescent="0.2">
      <c r="A5" s="45" t="s">
        <v>5</v>
      </c>
      <c r="B5" s="45" t="s">
        <v>20</v>
      </c>
      <c r="C5" s="46" t="s">
        <v>7</v>
      </c>
      <c r="D5" s="47" t="str">
        <f>IF('Not Baremi ve Kazanımlar'!D4="","","1. SORU")</f>
        <v/>
      </c>
      <c r="E5" s="47" t="str">
        <f>IF('Not Baremi ve Kazanımlar'!E4="","","2. SORU")</f>
        <v/>
      </c>
      <c r="F5" s="47" t="str">
        <f>IF('Not Baremi ve Kazanımlar'!F4="","","3. SORU")</f>
        <v/>
      </c>
      <c r="G5" s="47" t="str">
        <f>IF('Not Baremi ve Kazanımlar'!G4="","","4. SORU")</f>
        <v/>
      </c>
      <c r="H5" s="47" t="str">
        <f>IF('Not Baremi ve Kazanımlar'!H4="","","5. SORU")</f>
        <v/>
      </c>
      <c r="I5" s="47" t="str">
        <f>IF('Not Baremi ve Kazanımlar'!I4="","","6. SORU")</f>
        <v/>
      </c>
      <c r="J5" s="47" t="str">
        <f>IF('Not Baremi ve Kazanımlar'!J4="","","7. SORU")</f>
        <v/>
      </c>
      <c r="K5" s="47" t="str">
        <f>IF('Not Baremi ve Kazanımlar'!K4="","","8. SORU")</f>
        <v/>
      </c>
      <c r="L5" s="47" t="str">
        <f>IF('Not Baremi ve Kazanımlar'!L4="","","9. SORU")</f>
        <v/>
      </c>
      <c r="M5" s="47" t="str">
        <f>IF('Not Baremi ve Kazanımlar'!M4="","","10. SORU")</f>
        <v/>
      </c>
      <c r="N5" s="47" t="str">
        <f>IF('Not Baremi ve Kazanımlar'!N4="","","11. SORU")</f>
        <v/>
      </c>
      <c r="O5" s="47" t="str">
        <f>IF('Not Baremi ve Kazanımlar'!O4="","","12. SORU")</f>
        <v/>
      </c>
      <c r="P5" s="47" t="str">
        <f>IF('Not Baremi ve Kazanımlar'!P4="","","13. SORU")</f>
        <v/>
      </c>
      <c r="Q5" s="47" t="str">
        <f>IF('Not Baremi ve Kazanımlar'!Q4="","","14. SORU")</f>
        <v/>
      </c>
      <c r="R5" s="47" t="str">
        <f>IF('Not Baremi ve Kazanımlar'!R4="","","15. SORU")</f>
        <v/>
      </c>
      <c r="S5" s="47" t="str">
        <f>IF('Not Baremi ve Kazanımlar'!S4="","","16. SORU")</f>
        <v/>
      </c>
      <c r="T5" s="47" t="str">
        <f>IF('Not Baremi ve Kazanımlar'!T4="","","17. SORU")</f>
        <v/>
      </c>
      <c r="U5" s="47" t="str">
        <f>IF('Not Baremi ve Kazanımlar'!U4="","","18. SORU")</f>
        <v/>
      </c>
      <c r="V5" s="47" t="str">
        <f>IF('Not Baremi ve Kazanımlar'!V4="","","19. SORU")</f>
        <v/>
      </c>
      <c r="W5" s="47" t="str">
        <f>IF('Not Baremi ve Kazanımlar'!W4="","","20. SORU")</f>
        <v/>
      </c>
      <c r="X5" s="47" t="str">
        <f>IF('Not Baremi ve Kazanımlar'!X4="","","21. SORU")</f>
        <v/>
      </c>
      <c r="Y5" s="47" t="str">
        <f>IF('Not Baremi ve Kazanımlar'!Y4="","","22. SORU")</f>
        <v/>
      </c>
      <c r="Z5" s="47" t="str">
        <f>IF('Not Baremi ve Kazanımlar'!Z4="","","23. SORU")</f>
        <v/>
      </c>
      <c r="AA5" s="47" t="str">
        <f>IF('Not Baremi ve Kazanımlar'!AA4="","","24. SORU")</f>
        <v/>
      </c>
      <c r="AB5" s="47" t="str">
        <f>IF('Not Baremi ve Kazanımlar'!AB4="","","25. SORU")</f>
        <v/>
      </c>
      <c r="AC5" s="48" t="s">
        <v>54</v>
      </c>
      <c r="AD5" s="49" t="s">
        <v>22</v>
      </c>
    </row>
    <row r="6" spans="1:30" s="53" customFormat="1" ht="12.95" customHeight="1" x14ac:dyDescent="0.25">
      <c r="A6" s="50" t="str">
        <f>'Sınıf, Yıl, Dönem ve Sınav Seç'!A6</f>
        <v/>
      </c>
      <c r="B6" s="50" t="str">
        <f>IF('Sınıf, Yıl, Dönem ve Sınav Seç'!B6=0,"",'Sınıf, Yıl, Dönem ve Sınav Seç'!B6)</f>
        <v/>
      </c>
      <c r="C6" s="50" t="str">
        <f>IF('Sınıf, Yıl, Dönem ve Sınav Seç'!C6=0,"",'Sınıf, Yıl, Dönem ve Sınav Seç'!C6)</f>
        <v/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51" t="str">
        <f>IF(D6="","",SUM(D6:AB6))</f>
        <v/>
      </c>
      <c r="AD6" s="52" t="str">
        <f>IF(A6="","",IF(C6&lt;&gt;"",IF(D6="","GİRMEDİ",IF(AC6&lt;45,"KALDI",IF(AC6&lt;55,"GEÇER",IF(AC6&lt;70,"ORTA",IF(AC6&lt;85,"İYİ",IF(AC6&lt;101,"PEKİYİ",""))))))))</f>
        <v/>
      </c>
    </row>
    <row r="7" spans="1:30" s="53" customFormat="1" ht="12.95" customHeight="1" x14ac:dyDescent="0.25">
      <c r="A7" s="50" t="str">
        <f>'Sınıf, Yıl, Dönem ve Sınav Seç'!A7</f>
        <v/>
      </c>
      <c r="B7" s="50" t="str">
        <f>IF('Sınıf, Yıl, Dönem ve Sınav Seç'!B7=0,"",'Sınıf, Yıl, Dönem ve Sınav Seç'!B7)</f>
        <v/>
      </c>
      <c r="C7" s="50" t="str">
        <f>IF('Sınıf, Yıl, Dönem ve Sınav Seç'!C7=0,"",'Sınıf, Yıl, Dönem ve Sınav Seç'!C7)</f>
        <v/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51" t="str">
        <f t="shared" ref="AC7:AC30" si="0">IF(D7="","",SUM(D7:AB7))</f>
        <v/>
      </c>
      <c r="AD7" s="52" t="str">
        <f t="shared" ref="AD7:AD30" si="1">IF(A7="","",IF(C7&lt;&gt;"",IF(D7="","GİRMEDİ",IF(AC7&lt;45,"KALDI",IF(AC7&lt;55,"GEÇER",IF(AC7&lt;70,"ORTA",IF(AC7&lt;85,"İYİ",IF(AC7&lt;101,"PEKİYİ",""))))))))</f>
        <v/>
      </c>
    </row>
    <row r="8" spans="1:30" s="53" customFormat="1" ht="12.95" customHeight="1" x14ac:dyDescent="0.25">
      <c r="A8" s="50" t="str">
        <f>'Sınıf, Yıl, Dönem ve Sınav Seç'!A8</f>
        <v/>
      </c>
      <c r="B8" s="50" t="str">
        <f>IF('Sınıf, Yıl, Dönem ve Sınav Seç'!B8=0,"",'Sınıf, Yıl, Dönem ve Sınav Seç'!B8)</f>
        <v/>
      </c>
      <c r="C8" s="50" t="str">
        <f>IF('Sınıf, Yıl, Dönem ve Sınav Seç'!C8=0,"",'Sınıf, Yıl, Dönem ve Sınav Seç'!C8)</f>
        <v/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51" t="str">
        <f t="shared" si="0"/>
        <v/>
      </c>
      <c r="AD8" s="52" t="str">
        <f t="shared" si="1"/>
        <v/>
      </c>
    </row>
    <row r="9" spans="1:30" s="53" customFormat="1" ht="12.95" customHeight="1" x14ac:dyDescent="0.25">
      <c r="A9" s="50" t="str">
        <f>'Sınıf, Yıl, Dönem ve Sınav Seç'!A9</f>
        <v/>
      </c>
      <c r="B9" s="50" t="str">
        <f>IF('Sınıf, Yıl, Dönem ve Sınav Seç'!B9=0,"",'Sınıf, Yıl, Dönem ve Sınav Seç'!B9)</f>
        <v/>
      </c>
      <c r="C9" s="50" t="str">
        <f>IF('Sınıf, Yıl, Dönem ve Sınav Seç'!C9=0,"",'Sınıf, Yıl, Dönem ve Sınav Seç'!C9)</f>
        <v/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51" t="str">
        <f t="shared" si="0"/>
        <v/>
      </c>
      <c r="AD9" s="52" t="str">
        <f t="shared" si="1"/>
        <v/>
      </c>
    </row>
    <row r="10" spans="1:30" s="53" customFormat="1" ht="12.95" customHeight="1" x14ac:dyDescent="0.25">
      <c r="A10" s="50" t="str">
        <f>'Sınıf, Yıl, Dönem ve Sınav Seç'!A10</f>
        <v/>
      </c>
      <c r="B10" s="50" t="str">
        <f>IF('Sınıf, Yıl, Dönem ve Sınav Seç'!B10=0,"",'Sınıf, Yıl, Dönem ve Sınav Seç'!B10)</f>
        <v/>
      </c>
      <c r="C10" s="50" t="str">
        <f>IF('Sınıf, Yıl, Dönem ve Sınav Seç'!C10=0,"",'Sınıf, Yıl, Dönem ve Sınav Seç'!C10)</f>
        <v/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51" t="str">
        <f t="shared" si="0"/>
        <v/>
      </c>
      <c r="AD10" s="52" t="str">
        <f t="shared" si="1"/>
        <v/>
      </c>
    </row>
    <row r="11" spans="1:30" s="53" customFormat="1" ht="12.95" customHeight="1" x14ac:dyDescent="0.25">
      <c r="A11" s="50" t="str">
        <f>'Sınıf, Yıl, Dönem ve Sınav Seç'!A11</f>
        <v/>
      </c>
      <c r="B11" s="50" t="str">
        <f>IF('Sınıf, Yıl, Dönem ve Sınav Seç'!B11=0,"",'Sınıf, Yıl, Dönem ve Sınav Seç'!B11)</f>
        <v/>
      </c>
      <c r="C11" s="50" t="str">
        <f>IF('Sınıf, Yıl, Dönem ve Sınav Seç'!C11=0,"",'Sınıf, Yıl, Dönem ve Sınav Seç'!C11)</f>
        <v/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51" t="str">
        <f t="shared" si="0"/>
        <v/>
      </c>
      <c r="AD11" s="52" t="str">
        <f t="shared" si="1"/>
        <v/>
      </c>
    </row>
    <row r="12" spans="1:30" s="53" customFormat="1" ht="12.95" customHeight="1" x14ac:dyDescent="0.25">
      <c r="A12" s="50" t="str">
        <f>'Sınıf, Yıl, Dönem ve Sınav Seç'!A12</f>
        <v/>
      </c>
      <c r="B12" s="50" t="str">
        <f>IF('Sınıf, Yıl, Dönem ve Sınav Seç'!B12=0,"",'Sınıf, Yıl, Dönem ve Sınav Seç'!B12)</f>
        <v/>
      </c>
      <c r="C12" s="50" t="str">
        <f>IF('Sınıf, Yıl, Dönem ve Sınav Seç'!C12=0,"",'Sınıf, Yıl, Dönem ve Sınav Seç'!C12)</f>
        <v/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51" t="str">
        <f t="shared" si="0"/>
        <v/>
      </c>
      <c r="AD12" s="52" t="str">
        <f t="shared" si="1"/>
        <v/>
      </c>
    </row>
    <row r="13" spans="1:30" s="53" customFormat="1" ht="12.95" customHeight="1" x14ac:dyDescent="0.25">
      <c r="A13" s="50" t="str">
        <f>'Sınıf, Yıl, Dönem ve Sınav Seç'!A13</f>
        <v/>
      </c>
      <c r="B13" s="50" t="str">
        <f>IF('Sınıf, Yıl, Dönem ve Sınav Seç'!B13=0,"",'Sınıf, Yıl, Dönem ve Sınav Seç'!B13)</f>
        <v/>
      </c>
      <c r="C13" s="50" t="str">
        <f>IF('Sınıf, Yıl, Dönem ve Sınav Seç'!C13=0,"",'Sınıf, Yıl, Dönem ve Sınav Seç'!C13)</f>
        <v/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51" t="str">
        <f t="shared" si="0"/>
        <v/>
      </c>
      <c r="AD13" s="52" t="str">
        <f t="shared" si="1"/>
        <v/>
      </c>
    </row>
    <row r="14" spans="1:30" s="53" customFormat="1" ht="12.95" customHeight="1" x14ac:dyDescent="0.25">
      <c r="A14" s="50" t="str">
        <f>'Sınıf, Yıl, Dönem ve Sınav Seç'!A14</f>
        <v/>
      </c>
      <c r="B14" s="50" t="str">
        <f>IF('Sınıf, Yıl, Dönem ve Sınav Seç'!B14=0,"",'Sınıf, Yıl, Dönem ve Sınav Seç'!B14)</f>
        <v/>
      </c>
      <c r="C14" s="50" t="str">
        <f>IF('Sınıf, Yıl, Dönem ve Sınav Seç'!C14=0,"",'Sınıf, Yıl, Dönem ve Sınav Seç'!C14)</f>
        <v/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51" t="str">
        <f t="shared" si="0"/>
        <v/>
      </c>
      <c r="AD14" s="52" t="str">
        <f t="shared" si="1"/>
        <v/>
      </c>
    </row>
    <row r="15" spans="1:30" s="53" customFormat="1" ht="12.95" customHeight="1" x14ac:dyDescent="0.25">
      <c r="A15" s="50" t="str">
        <f>'Sınıf, Yıl, Dönem ve Sınav Seç'!A15</f>
        <v/>
      </c>
      <c r="B15" s="50" t="str">
        <f>IF('Sınıf, Yıl, Dönem ve Sınav Seç'!B15=0,"",'Sınıf, Yıl, Dönem ve Sınav Seç'!B15)</f>
        <v/>
      </c>
      <c r="C15" s="50" t="str">
        <f>IF('Sınıf, Yıl, Dönem ve Sınav Seç'!C15=0,"",'Sınıf, Yıl, Dönem ve Sınav Seç'!C15)</f>
        <v/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51" t="str">
        <f t="shared" si="0"/>
        <v/>
      </c>
      <c r="AD15" s="52" t="str">
        <f t="shared" si="1"/>
        <v/>
      </c>
    </row>
    <row r="16" spans="1:30" s="53" customFormat="1" ht="12.95" customHeight="1" x14ac:dyDescent="0.25">
      <c r="A16" s="50" t="str">
        <f>'Sınıf, Yıl, Dönem ve Sınav Seç'!A16</f>
        <v/>
      </c>
      <c r="B16" s="50" t="str">
        <f>IF('Sınıf, Yıl, Dönem ve Sınav Seç'!B16=0,"",'Sınıf, Yıl, Dönem ve Sınav Seç'!B16)</f>
        <v/>
      </c>
      <c r="C16" s="50" t="str">
        <f>IF('Sınıf, Yıl, Dönem ve Sınav Seç'!C16=0,"",'Sınıf, Yıl, Dönem ve Sınav Seç'!C16)</f>
        <v/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51" t="str">
        <f t="shared" si="0"/>
        <v/>
      </c>
      <c r="AD16" s="52" t="str">
        <f t="shared" si="1"/>
        <v/>
      </c>
    </row>
    <row r="17" spans="1:30" s="53" customFormat="1" ht="12.95" customHeight="1" x14ac:dyDescent="0.25">
      <c r="A17" s="50" t="str">
        <f>'Sınıf, Yıl, Dönem ve Sınav Seç'!A17</f>
        <v/>
      </c>
      <c r="B17" s="50" t="str">
        <f>IF('Sınıf, Yıl, Dönem ve Sınav Seç'!B17=0,"",'Sınıf, Yıl, Dönem ve Sınav Seç'!B17)</f>
        <v/>
      </c>
      <c r="C17" s="50" t="str">
        <f>IF('Sınıf, Yıl, Dönem ve Sınav Seç'!C17=0,"",'Sınıf, Yıl, Dönem ve Sınav Seç'!C17)</f>
        <v/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51" t="str">
        <f t="shared" si="0"/>
        <v/>
      </c>
      <c r="AD17" s="52" t="str">
        <f t="shared" si="1"/>
        <v/>
      </c>
    </row>
    <row r="18" spans="1:30" s="53" customFormat="1" ht="12.95" customHeight="1" x14ac:dyDescent="0.25">
      <c r="A18" s="50" t="str">
        <f>'Sınıf, Yıl, Dönem ve Sınav Seç'!A18</f>
        <v/>
      </c>
      <c r="B18" s="50" t="str">
        <f>IF('Sınıf, Yıl, Dönem ve Sınav Seç'!B18=0,"",'Sınıf, Yıl, Dönem ve Sınav Seç'!B18)</f>
        <v/>
      </c>
      <c r="C18" s="50" t="str">
        <f>IF('Sınıf, Yıl, Dönem ve Sınav Seç'!C18=0,"",'Sınıf, Yıl, Dönem ve Sınav Seç'!C18)</f>
        <v/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51" t="str">
        <f t="shared" si="0"/>
        <v/>
      </c>
      <c r="AD18" s="52" t="str">
        <f t="shared" si="1"/>
        <v/>
      </c>
    </row>
    <row r="19" spans="1:30" s="53" customFormat="1" ht="12.95" customHeight="1" x14ac:dyDescent="0.25">
      <c r="A19" s="50" t="str">
        <f>'Sınıf, Yıl, Dönem ve Sınav Seç'!A19</f>
        <v/>
      </c>
      <c r="B19" s="50" t="str">
        <f>IF('Sınıf, Yıl, Dönem ve Sınav Seç'!B19=0,"",'Sınıf, Yıl, Dönem ve Sınav Seç'!B19)</f>
        <v/>
      </c>
      <c r="C19" s="50" t="str">
        <f>IF('Sınıf, Yıl, Dönem ve Sınav Seç'!C19=0,"",'Sınıf, Yıl, Dönem ve Sınav Seç'!C19)</f>
        <v/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51" t="str">
        <f t="shared" si="0"/>
        <v/>
      </c>
      <c r="AD19" s="52" t="str">
        <f t="shared" si="1"/>
        <v/>
      </c>
    </row>
    <row r="20" spans="1:30" s="53" customFormat="1" ht="12.95" customHeight="1" x14ac:dyDescent="0.25">
      <c r="A20" s="50" t="str">
        <f>'Sınıf, Yıl, Dönem ve Sınav Seç'!A20</f>
        <v/>
      </c>
      <c r="B20" s="50" t="str">
        <f>IF('Sınıf, Yıl, Dönem ve Sınav Seç'!B20=0,"",'Sınıf, Yıl, Dönem ve Sınav Seç'!B20)</f>
        <v/>
      </c>
      <c r="C20" s="50" t="str">
        <f>IF('Sınıf, Yıl, Dönem ve Sınav Seç'!C20=0,"",'Sınıf, Yıl, Dönem ve Sınav Seç'!C20)</f>
        <v/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51" t="str">
        <f t="shared" si="0"/>
        <v/>
      </c>
      <c r="AD20" s="52" t="str">
        <f t="shared" si="1"/>
        <v/>
      </c>
    </row>
    <row r="21" spans="1:30" s="53" customFormat="1" ht="12.95" customHeight="1" x14ac:dyDescent="0.25">
      <c r="A21" s="50" t="str">
        <f>'Sınıf, Yıl, Dönem ve Sınav Seç'!A21</f>
        <v/>
      </c>
      <c r="B21" s="50" t="str">
        <f>IF('Sınıf, Yıl, Dönem ve Sınav Seç'!B21=0,"",'Sınıf, Yıl, Dönem ve Sınav Seç'!B21)</f>
        <v/>
      </c>
      <c r="C21" s="50" t="str">
        <f>IF('Sınıf, Yıl, Dönem ve Sınav Seç'!C21=0,"",'Sınıf, Yıl, Dönem ve Sınav Seç'!C21)</f>
        <v/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51" t="str">
        <f t="shared" si="0"/>
        <v/>
      </c>
      <c r="AD21" s="52" t="str">
        <f t="shared" si="1"/>
        <v/>
      </c>
    </row>
    <row r="22" spans="1:30" s="53" customFormat="1" ht="12.95" customHeight="1" x14ac:dyDescent="0.25">
      <c r="A22" s="50" t="str">
        <f>'Sınıf, Yıl, Dönem ve Sınav Seç'!A22</f>
        <v/>
      </c>
      <c r="B22" s="50" t="str">
        <f>IF('Sınıf, Yıl, Dönem ve Sınav Seç'!B22=0,"",'Sınıf, Yıl, Dönem ve Sınav Seç'!B22)</f>
        <v/>
      </c>
      <c r="C22" s="50" t="str">
        <f>IF('Sınıf, Yıl, Dönem ve Sınav Seç'!C22=0,"",'Sınıf, Yıl, Dönem ve Sınav Seç'!C22)</f>
        <v/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51" t="str">
        <f t="shared" si="0"/>
        <v/>
      </c>
      <c r="AD22" s="52" t="str">
        <f t="shared" si="1"/>
        <v/>
      </c>
    </row>
    <row r="23" spans="1:30" s="53" customFormat="1" ht="12.95" customHeight="1" x14ac:dyDescent="0.25">
      <c r="A23" s="50" t="str">
        <f>'Sınıf, Yıl, Dönem ve Sınav Seç'!A23</f>
        <v/>
      </c>
      <c r="B23" s="50" t="str">
        <f>IF('Sınıf, Yıl, Dönem ve Sınav Seç'!B23=0,"",'Sınıf, Yıl, Dönem ve Sınav Seç'!B23)</f>
        <v/>
      </c>
      <c r="C23" s="50" t="str">
        <f>IF('Sınıf, Yıl, Dönem ve Sınav Seç'!C23=0,"",'Sınıf, Yıl, Dönem ve Sınav Seç'!C23)</f>
        <v/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51" t="str">
        <f t="shared" si="0"/>
        <v/>
      </c>
      <c r="AD23" s="52" t="str">
        <f t="shared" si="1"/>
        <v/>
      </c>
    </row>
    <row r="24" spans="1:30" s="53" customFormat="1" ht="12.95" customHeight="1" x14ac:dyDescent="0.25">
      <c r="A24" s="50" t="str">
        <f>'Sınıf, Yıl, Dönem ve Sınav Seç'!A24</f>
        <v/>
      </c>
      <c r="B24" s="50" t="str">
        <f>IF('Sınıf, Yıl, Dönem ve Sınav Seç'!B24=0,"",'Sınıf, Yıl, Dönem ve Sınav Seç'!B24)</f>
        <v/>
      </c>
      <c r="C24" s="50" t="str">
        <f>IF('Sınıf, Yıl, Dönem ve Sınav Seç'!C24=0,"",'Sınıf, Yıl, Dönem ve Sınav Seç'!C24)</f>
        <v/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1" t="str">
        <f t="shared" si="0"/>
        <v/>
      </c>
      <c r="AD24" s="52" t="str">
        <f t="shared" si="1"/>
        <v/>
      </c>
    </row>
    <row r="25" spans="1:30" s="53" customFormat="1" ht="12.95" customHeight="1" x14ac:dyDescent="0.25">
      <c r="A25" s="50" t="str">
        <f>'Sınıf, Yıl, Dönem ve Sınav Seç'!A25</f>
        <v/>
      </c>
      <c r="B25" s="50" t="str">
        <f>IF('Sınıf, Yıl, Dönem ve Sınav Seç'!B25=0,"",'Sınıf, Yıl, Dönem ve Sınav Seç'!B25)</f>
        <v/>
      </c>
      <c r="C25" s="50" t="str">
        <f>IF('Sınıf, Yıl, Dönem ve Sınav Seç'!C25=0,"",'Sınıf, Yıl, Dönem ve Sınav Seç'!C25)</f>
        <v/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51" t="str">
        <f t="shared" si="0"/>
        <v/>
      </c>
      <c r="AD25" s="52" t="str">
        <f t="shared" si="1"/>
        <v/>
      </c>
    </row>
    <row r="26" spans="1:30" s="53" customFormat="1" ht="12.95" customHeight="1" x14ac:dyDescent="0.25">
      <c r="A26" s="50" t="str">
        <f>'Sınıf, Yıl, Dönem ve Sınav Seç'!A26</f>
        <v/>
      </c>
      <c r="B26" s="50" t="str">
        <f>IF('Sınıf, Yıl, Dönem ve Sınav Seç'!B26=0,"",'Sınıf, Yıl, Dönem ve Sınav Seç'!B26)</f>
        <v/>
      </c>
      <c r="C26" s="50" t="str">
        <f>IF('Sınıf, Yıl, Dönem ve Sınav Seç'!C26=0,"",'Sınıf, Yıl, Dönem ve Sınav Seç'!C26)</f>
        <v/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51" t="str">
        <f t="shared" si="0"/>
        <v/>
      </c>
      <c r="AD26" s="52" t="str">
        <f t="shared" si="1"/>
        <v/>
      </c>
    </row>
    <row r="27" spans="1:30" s="53" customFormat="1" ht="12.95" customHeight="1" x14ac:dyDescent="0.25">
      <c r="A27" s="50" t="str">
        <f>'Sınıf, Yıl, Dönem ve Sınav Seç'!A27</f>
        <v/>
      </c>
      <c r="B27" s="50" t="str">
        <f>IF('Sınıf, Yıl, Dönem ve Sınav Seç'!B27=0,"",'Sınıf, Yıl, Dönem ve Sınav Seç'!B27)</f>
        <v/>
      </c>
      <c r="C27" s="50" t="str">
        <f>IF('Sınıf, Yıl, Dönem ve Sınav Seç'!C27=0,"",'Sınıf, Yıl, Dönem ve Sınav Seç'!C27)</f>
        <v/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51" t="str">
        <f t="shared" si="0"/>
        <v/>
      </c>
      <c r="AD27" s="52" t="str">
        <f t="shared" si="1"/>
        <v/>
      </c>
    </row>
    <row r="28" spans="1:30" s="53" customFormat="1" ht="12.95" customHeight="1" x14ac:dyDescent="0.25">
      <c r="A28" s="50" t="str">
        <f>'Sınıf, Yıl, Dönem ve Sınav Seç'!A28</f>
        <v/>
      </c>
      <c r="B28" s="50" t="str">
        <f>IF('Sınıf, Yıl, Dönem ve Sınav Seç'!B28=0,"",'Sınıf, Yıl, Dönem ve Sınav Seç'!B28)</f>
        <v/>
      </c>
      <c r="C28" s="50" t="str">
        <f>IF('Sınıf, Yıl, Dönem ve Sınav Seç'!C28=0,"",'Sınıf, Yıl, Dönem ve Sınav Seç'!C28)</f>
        <v/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51" t="str">
        <f t="shared" si="0"/>
        <v/>
      </c>
      <c r="AD28" s="52" t="str">
        <f t="shared" si="1"/>
        <v/>
      </c>
    </row>
    <row r="29" spans="1:30" s="53" customFormat="1" ht="12.95" customHeight="1" x14ac:dyDescent="0.25">
      <c r="A29" s="50" t="str">
        <f>'Sınıf, Yıl, Dönem ve Sınav Seç'!A29</f>
        <v/>
      </c>
      <c r="B29" s="50" t="str">
        <f>IF('Sınıf, Yıl, Dönem ve Sınav Seç'!B29=0,"",'Sınıf, Yıl, Dönem ve Sınav Seç'!B29)</f>
        <v/>
      </c>
      <c r="C29" s="50" t="str">
        <f>IF('Sınıf, Yıl, Dönem ve Sınav Seç'!C29=0,"",'Sınıf, Yıl, Dönem ve Sınav Seç'!C29)</f>
        <v/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51" t="str">
        <f t="shared" si="0"/>
        <v/>
      </c>
      <c r="AD29" s="52" t="str">
        <f t="shared" si="1"/>
        <v/>
      </c>
    </row>
    <row r="30" spans="1:30" s="53" customFormat="1" ht="12.95" customHeight="1" x14ac:dyDescent="0.25">
      <c r="A30" s="50" t="str">
        <f>'Sınıf, Yıl, Dönem ve Sınav Seç'!A30</f>
        <v/>
      </c>
      <c r="B30" s="50" t="str">
        <f>IF('Sınıf, Yıl, Dönem ve Sınav Seç'!B30=0,"",'Sınıf, Yıl, Dönem ve Sınav Seç'!B30)</f>
        <v/>
      </c>
      <c r="C30" s="50" t="str">
        <f>IF('Sınıf, Yıl, Dönem ve Sınav Seç'!C30=0,"",'Sınıf, Yıl, Dönem ve Sınav Seç'!C30)</f>
        <v/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51" t="str">
        <f t="shared" si="0"/>
        <v/>
      </c>
      <c r="AD30" s="52" t="str">
        <f t="shared" si="1"/>
        <v/>
      </c>
    </row>
    <row r="31" spans="1:30" ht="5.25" customHeight="1" x14ac:dyDescent="0.2"/>
    <row r="32" spans="1:30" ht="42" customHeight="1" x14ac:dyDescent="0.2">
      <c r="A32" s="130" t="s">
        <v>25</v>
      </c>
      <c r="B32" s="130"/>
      <c r="C32" s="130"/>
      <c r="D32" s="54" t="str">
        <f>IF('Not Baremi ve Kazanımlar'!D4="","","1. SORU")</f>
        <v/>
      </c>
      <c r="E32" s="55" t="str">
        <f>IF('Not Baremi ve Kazanımlar'!E4="","","2. SORU")</f>
        <v/>
      </c>
      <c r="F32" s="54" t="str">
        <f>IF('Not Baremi ve Kazanımlar'!F4="","","3. SORU")</f>
        <v/>
      </c>
      <c r="G32" s="55" t="str">
        <f>IF('Not Baremi ve Kazanımlar'!G4="","","4. SORU")</f>
        <v/>
      </c>
      <c r="H32" s="54" t="str">
        <f>IF('Not Baremi ve Kazanımlar'!H4="","","5. SORU")</f>
        <v/>
      </c>
      <c r="I32" s="55" t="str">
        <f>IF('Not Baremi ve Kazanımlar'!I4="","","6. SORU")</f>
        <v/>
      </c>
      <c r="J32" s="54" t="str">
        <f>IF('Not Baremi ve Kazanımlar'!J4="","","7. SORU")</f>
        <v/>
      </c>
      <c r="K32" s="55" t="str">
        <f>IF('Not Baremi ve Kazanımlar'!K4="","","8. SORU")</f>
        <v/>
      </c>
      <c r="L32" s="54" t="str">
        <f>IF('Not Baremi ve Kazanımlar'!L4="","","9. SORU")</f>
        <v/>
      </c>
      <c r="M32" s="55" t="str">
        <f>IF('Not Baremi ve Kazanımlar'!M4="","","10. SORU")</f>
        <v/>
      </c>
      <c r="N32" s="54" t="str">
        <f>IF('Not Baremi ve Kazanımlar'!N4="","","11. SORU")</f>
        <v/>
      </c>
      <c r="O32" s="55" t="str">
        <f>IF('Not Baremi ve Kazanımlar'!O4="","","12. SORU")</f>
        <v/>
      </c>
      <c r="P32" s="54" t="str">
        <f>IF('Not Baremi ve Kazanımlar'!P4="","","13. SORU")</f>
        <v/>
      </c>
      <c r="Q32" s="55" t="str">
        <f>IF('Not Baremi ve Kazanımlar'!Q4="","","14. SORU")</f>
        <v/>
      </c>
      <c r="R32" s="54" t="str">
        <f>IF('Not Baremi ve Kazanımlar'!R4="","","15. SORU")</f>
        <v/>
      </c>
      <c r="S32" s="55" t="str">
        <f>IF('Not Baremi ve Kazanımlar'!S4="","","16. SORU")</f>
        <v/>
      </c>
      <c r="T32" s="54" t="str">
        <f>IF('Not Baremi ve Kazanımlar'!T4="","","17. SORU")</f>
        <v/>
      </c>
      <c r="U32" s="55" t="str">
        <f>IF('Not Baremi ve Kazanımlar'!U4="","","18. SORU")</f>
        <v/>
      </c>
      <c r="V32" s="54" t="str">
        <f>IF('Not Baremi ve Kazanımlar'!V4="","","19. SORU")</f>
        <v/>
      </c>
      <c r="W32" s="55" t="str">
        <f>IF('Not Baremi ve Kazanımlar'!W4="","","20. SORU")</f>
        <v/>
      </c>
      <c r="X32" s="54" t="str">
        <f>IF('Not Baremi ve Kazanımlar'!X4="","","21. SORU")</f>
        <v/>
      </c>
      <c r="Y32" s="55" t="str">
        <f>IF('Not Baremi ve Kazanımlar'!Y4="","","22. SORU")</f>
        <v/>
      </c>
      <c r="Z32" s="54" t="str">
        <f>IF('Not Baremi ve Kazanımlar'!Z4="","","23. SORU")</f>
        <v/>
      </c>
      <c r="AA32" s="55" t="str">
        <f>IF('Not Baremi ve Kazanımlar'!AA4="","","24. SORU")</f>
        <v/>
      </c>
      <c r="AB32" s="54" t="str">
        <f>IF('Not Baremi ve Kazanımlar'!AB4="","","25. SORU")</f>
        <v/>
      </c>
    </row>
    <row r="33" spans="1:30" ht="24" customHeight="1" x14ac:dyDescent="0.2">
      <c r="A33" s="129" t="s">
        <v>53</v>
      </c>
      <c r="B33" s="129"/>
      <c r="C33" s="129"/>
      <c r="D33" s="57" t="str">
        <f>IF(D32="","",SUM(D6:D30))</f>
        <v/>
      </c>
      <c r="E33" s="57" t="str">
        <f t="shared" ref="E33:AB33" si="2">IF(E32="","",SUM(E6:E30))</f>
        <v/>
      </c>
      <c r="F33" s="57" t="str">
        <f t="shared" si="2"/>
        <v/>
      </c>
      <c r="G33" s="57" t="str">
        <f t="shared" si="2"/>
        <v/>
      </c>
      <c r="H33" s="57" t="str">
        <f t="shared" si="2"/>
        <v/>
      </c>
      <c r="I33" s="57" t="str">
        <f t="shared" si="2"/>
        <v/>
      </c>
      <c r="J33" s="57" t="str">
        <f t="shared" si="2"/>
        <v/>
      </c>
      <c r="K33" s="57" t="str">
        <f t="shared" si="2"/>
        <v/>
      </c>
      <c r="L33" s="57" t="str">
        <f t="shared" si="2"/>
        <v/>
      </c>
      <c r="M33" s="57" t="str">
        <f t="shared" si="2"/>
        <v/>
      </c>
      <c r="N33" s="57" t="str">
        <f t="shared" si="2"/>
        <v/>
      </c>
      <c r="O33" s="57" t="str">
        <f t="shared" si="2"/>
        <v/>
      </c>
      <c r="P33" s="57" t="str">
        <f t="shared" si="2"/>
        <v/>
      </c>
      <c r="Q33" s="57" t="str">
        <f t="shared" si="2"/>
        <v/>
      </c>
      <c r="R33" s="57" t="str">
        <f t="shared" si="2"/>
        <v/>
      </c>
      <c r="S33" s="57" t="str">
        <f t="shared" si="2"/>
        <v/>
      </c>
      <c r="T33" s="57" t="str">
        <f t="shared" si="2"/>
        <v/>
      </c>
      <c r="U33" s="57" t="str">
        <f t="shared" si="2"/>
        <v/>
      </c>
      <c r="V33" s="57" t="str">
        <f t="shared" si="2"/>
        <v/>
      </c>
      <c r="W33" s="57" t="str">
        <f t="shared" si="2"/>
        <v/>
      </c>
      <c r="X33" s="57" t="str">
        <f t="shared" si="2"/>
        <v/>
      </c>
      <c r="Y33" s="57" t="str">
        <f t="shared" si="2"/>
        <v/>
      </c>
      <c r="Z33" s="57" t="str">
        <f t="shared" si="2"/>
        <v/>
      </c>
      <c r="AA33" s="57" t="str">
        <f t="shared" si="2"/>
        <v/>
      </c>
      <c r="AB33" s="57" t="str">
        <f t="shared" si="2"/>
        <v/>
      </c>
    </row>
    <row r="34" spans="1:30" ht="24" customHeight="1" x14ac:dyDescent="0.2">
      <c r="A34" s="128" t="s">
        <v>26</v>
      </c>
      <c r="B34" s="128"/>
      <c r="C34" s="128"/>
      <c r="D34" s="56" t="str">
        <f t="shared" ref="D34:AB34" si="3">IF(D32="","",D33/MAX($D$43))</f>
        <v/>
      </c>
      <c r="E34" s="56" t="str">
        <f t="shared" si="3"/>
        <v/>
      </c>
      <c r="F34" s="56" t="str">
        <f t="shared" si="3"/>
        <v/>
      </c>
      <c r="G34" s="56" t="str">
        <f t="shared" si="3"/>
        <v/>
      </c>
      <c r="H34" s="56" t="str">
        <f t="shared" si="3"/>
        <v/>
      </c>
      <c r="I34" s="56" t="str">
        <f t="shared" si="3"/>
        <v/>
      </c>
      <c r="J34" s="56" t="str">
        <f t="shared" si="3"/>
        <v/>
      </c>
      <c r="K34" s="56" t="str">
        <f t="shared" si="3"/>
        <v/>
      </c>
      <c r="L34" s="56" t="str">
        <f t="shared" si="3"/>
        <v/>
      </c>
      <c r="M34" s="56" t="str">
        <f t="shared" si="3"/>
        <v/>
      </c>
      <c r="N34" s="56" t="str">
        <f t="shared" si="3"/>
        <v/>
      </c>
      <c r="O34" s="56" t="str">
        <f t="shared" si="3"/>
        <v/>
      </c>
      <c r="P34" s="56" t="str">
        <f t="shared" si="3"/>
        <v/>
      </c>
      <c r="Q34" s="56" t="str">
        <f t="shared" si="3"/>
        <v/>
      </c>
      <c r="R34" s="56" t="str">
        <f t="shared" si="3"/>
        <v/>
      </c>
      <c r="S34" s="56" t="str">
        <f t="shared" si="3"/>
        <v/>
      </c>
      <c r="T34" s="56" t="str">
        <f t="shared" si="3"/>
        <v/>
      </c>
      <c r="U34" s="56" t="str">
        <f t="shared" si="3"/>
        <v/>
      </c>
      <c r="V34" s="56" t="str">
        <f t="shared" si="3"/>
        <v/>
      </c>
      <c r="W34" s="56" t="str">
        <f t="shared" si="3"/>
        <v/>
      </c>
      <c r="X34" s="56" t="str">
        <f t="shared" si="3"/>
        <v/>
      </c>
      <c r="Y34" s="56" t="str">
        <f t="shared" si="3"/>
        <v/>
      </c>
      <c r="Z34" s="56" t="str">
        <f t="shared" si="3"/>
        <v/>
      </c>
      <c r="AA34" s="56" t="str">
        <f t="shared" si="3"/>
        <v/>
      </c>
      <c r="AB34" s="56" t="str">
        <f t="shared" si="3"/>
        <v/>
      </c>
    </row>
    <row r="35" spans="1:30" ht="24" customHeight="1" x14ac:dyDescent="0.2">
      <c r="A35" s="129" t="s">
        <v>29</v>
      </c>
      <c r="B35" s="129"/>
      <c r="C35" s="129"/>
      <c r="D35" s="57" t="str">
        <f>IF(D32="","",COUNTIF(D6:D30,D4))</f>
        <v/>
      </c>
      <c r="E35" s="57" t="str">
        <f t="shared" ref="E35:AB35" si="4">IF(E32="","",COUNTIF(E6:E30,E4))</f>
        <v/>
      </c>
      <c r="F35" s="57" t="str">
        <f t="shared" si="4"/>
        <v/>
      </c>
      <c r="G35" s="57" t="str">
        <f t="shared" si="4"/>
        <v/>
      </c>
      <c r="H35" s="57" t="str">
        <f t="shared" si="4"/>
        <v/>
      </c>
      <c r="I35" s="57" t="str">
        <f t="shared" si="4"/>
        <v/>
      </c>
      <c r="J35" s="57" t="str">
        <f t="shared" si="4"/>
        <v/>
      </c>
      <c r="K35" s="57" t="str">
        <f t="shared" si="4"/>
        <v/>
      </c>
      <c r="L35" s="57" t="str">
        <f t="shared" si="4"/>
        <v/>
      </c>
      <c r="M35" s="57" t="str">
        <f t="shared" si="4"/>
        <v/>
      </c>
      <c r="N35" s="57" t="str">
        <f t="shared" si="4"/>
        <v/>
      </c>
      <c r="O35" s="57" t="str">
        <f t="shared" si="4"/>
        <v/>
      </c>
      <c r="P35" s="57" t="str">
        <f t="shared" si="4"/>
        <v/>
      </c>
      <c r="Q35" s="57" t="str">
        <f t="shared" si="4"/>
        <v/>
      </c>
      <c r="R35" s="57" t="str">
        <f t="shared" si="4"/>
        <v/>
      </c>
      <c r="S35" s="57" t="str">
        <f t="shared" si="4"/>
        <v/>
      </c>
      <c r="T35" s="57" t="str">
        <f t="shared" si="4"/>
        <v/>
      </c>
      <c r="U35" s="57" t="str">
        <f t="shared" si="4"/>
        <v/>
      </c>
      <c r="V35" s="57" t="str">
        <f t="shared" si="4"/>
        <v/>
      </c>
      <c r="W35" s="57" t="str">
        <f t="shared" si="4"/>
        <v/>
      </c>
      <c r="X35" s="57" t="str">
        <f t="shared" si="4"/>
        <v/>
      </c>
      <c r="Y35" s="57" t="str">
        <f t="shared" si="4"/>
        <v/>
      </c>
      <c r="Z35" s="57" t="str">
        <f t="shared" si="4"/>
        <v/>
      </c>
      <c r="AA35" s="57" t="str">
        <f t="shared" si="4"/>
        <v/>
      </c>
      <c r="AB35" s="57" t="str">
        <f t="shared" si="4"/>
        <v/>
      </c>
    </row>
    <row r="36" spans="1:30" ht="24" customHeight="1" x14ac:dyDescent="0.2">
      <c r="A36" s="128" t="s">
        <v>28</v>
      </c>
      <c r="B36" s="128"/>
      <c r="C36" s="128"/>
      <c r="D36" s="56" t="str">
        <f t="shared" ref="D36:AB36" si="5">IF(D32="","",(D35/$D$43)*100)</f>
        <v/>
      </c>
      <c r="E36" s="56" t="str">
        <f t="shared" si="5"/>
        <v/>
      </c>
      <c r="F36" s="56" t="str">
        <f t="shared" si="5"/>
        <v/>
      </c>
      <c r="G36" s="56" t="str">
        <f t="shared" si="5"/>
        <v/>
      </c>
      <c r="H36" s="56" t="str">
        <f t="shared" si="5"/>
        <v/>
      </c>
      <c r="I36" s="56" t="str">
        <f t="shared" si="5"/>
        <v/>
      </c>
      <c r="J36" s="56" t="str">
        <f t="shared" si="5"/>
        <v/>
      </c>
      <c r="K36" s="56" t="str">
        <f t="shared" si="5"/>
        <v/>
      </c>
      <c r="L36" s="56" t="str">
        <f t="shared" si="5"/>
        <v/>
      </c>
      <c r="M36" s="56" t="str">
        <f t="shared" si="5"/>
        <v/>
      </c>
      <c r="N36" s="56" t="str">
        <f t="shared" si="5"/>
        <v/>
      </c>
      <c r="O36" s="56" t="str">
        <f t="shared" si="5"/>
        <v/>
      </c>
      <c r="P36" s="56" t="str">
        <f t="shared" si="5"/>
        <v/>
      </c>
      <c r="Q36" s="56" t="str">
        <f t="shared" si="5"/>
        <v/>
      </c>
      <c r="R36" s="56" t="str">
        <f t="shared" si="5"/>
        <v/>
      </c>
      <c r="S36" s="56" t="str">
        <f t="shared" si="5"/>
        <v/>
      </c>
      <c r="T36" s="56" t="str">
        <f t="shared" si="5"/>
        <v/>
      </c>
      <c r="U36" s="56" t="str">
        <f t="shared" si="5"/>
        <v/>
      </c>
      <c r="V36" s="56" t="str">
        <f t="shared" si="5"/>
        <v/>
      </c>
      <c r="W36" s="56" t="str">
        <f t="shared" si="5"/>
        <v/>
      </c>
      <c r="X36" s="56" t="str">
        <f t="shared" si="5"/>
        <v/>
      </c>
      <c r="Y36" s="56" t="str">
        <f t="shared" si="5"/>
        <v/>
      </c>
      <c r="Z36" s="56" t="str">
        <f t="shared" si="5"/>
        <v/>
      </c>
      <c r="AA36" s="56" t="str">
        <f t="shared" si="5"/>
        <v/>
      </c>
      <c r="AB36" s="56" t="str">
        <f t="shared" si="5"/>
        <v/>
      </c>
    </row>
    <row r="37" spans="1:30" ht="24.75" customHeight="1" x14ac:dyDescent="0.2">
      <c r="A37" s="129" t="s">
        <v>27</v>
      </c>
      <c r="B37" s="129"/>
      <c r="C37" s="129"/>
      <c r="D37" s="57" t="str">
        <f>IF(D32="","",COUNTIF(D6:D30,0))</f>
        <v/>
      </c>
      <c r="E37" s="57" t="str">
        <f t="shared" ref="E37:AB37" si="6">IF(E32="","",COUNTIF(E6:E30,0))</f>
        <v/>
      </c>
      <c r="F37" s="57" t="str">
        <f t="shared" si="6"/>
        <v/>
      </c>
      <c r="G37" s="57" t="str">
        <f t="shared" si="6"/>
        <v/>
      </c>
      <c r="H37" s="57" t="str">
        <f t="shared" si="6"/>
        <v/>
      </c>
      <c r="I37" s="57" t="str">
        <f t="shared" si="6"/>
        <v/>
      </c>
      <c r="J37" s="57" t="str">
        <f t="shared" si="6"/>
        <v/>
      </c>
      <c r="K37" s="57" t="str">
        <f t="shared" si="6"/>
        <v/>
      </c>
      <c r="L37" s="57" t="str">
        <f t="shared" si="6"/>
        <v/>
      </c>
      <c r="M37" s="57" t="str">
        <f t="shared" si="6"/>
        <v/>
      </c>
      <c r="N37" s="57" t="str">
        <f t="shared" si="6"/>
        <v/>
      </c>
      <c r="O37" s="57" t="str">
        <f t="shared" si="6"/>
        <v/>
      </c>
      <c r="P37" s="57" t="str">
        <f t="shared" si="6"/>
        <v/>
      </c>
      <c r="Q37" s="57" t="str">
        <f t="shared" si="6"/>
        <v/>
      </c>
      <c r="R37" s="57" t="str">
        <f t="shared" si="6"/>
        <v/>
      </c>
      <c r="S37" s="57" t="str">
        <f t="shared" si="6"/>
        <v/>
      </c>
      <c r="T37" s="57" t="str">
        <f t="shared" si="6"/>
        <v/>
      </c>
      <c r="U37" s="57" t="str">
        <f t="shared" si="6"/>
        <v/>
      </c>
      <c r="V37" s="57" t="str">
        <f t="shared" si="6"/>
        <v/>
      </c>
      <c r="W37" s="57" t="str">
        <f t="shared" si="6"/>
        <v/>
      </c>
      <c r="X37" s="57" t="str">
        <f t="shared" si="6"/>
        <v/>
      </c>
      <c r="Y37" s="57" t="str">
        <f t="shared" si="6"/>
        <v/>
      </c>
      <c r="Z37" s="57" t="str">
        <f t="shared" si="6"/>
        <v/>
      </c>
      <c r="AA37" s="57" t="str">
        <f t="shared" si="6"/>
        <v/>
      </c>
      <c r="AB37" s="57" t="str">
        <f t="shared" si="6"/>
        <v/>
      </c>
    </row>
    <row r="38" spans="1:30" ht="23.25" customHeight="1" x14ac:dyDescent="0.2">
      <c r="A38" s="128" t="s">
        <v>30</v>
      </c>
      <c r="B38" s="128"/>
      <c r="C38" s="128"/>
      <c r="D38" s="56" t="str">
        <f t="shared" ref="D38:AB38" si="7">IF(D32="","",(D37/$D$43)*100)</f>
        <v/>
      </c>
      <c r="E38" s="56" t="str">
        <f t="shared" si="7"/>
        <v/>
      </c>
      <c r="F38" s="56" t="str">
        <f t="shared" si="7"/>
        <v/>
      </c>
      <c r="G38" s="56" t="str">
        <f t="shared" si="7"/>
        <v/>
      </c>
      <c r="H38" s="56" t="str">
        <f t="shared" si="7"/>
        <v/>
      </c>
      <c r="I38" s="56" t="str">
        <f t="shared" si="7"/>
        <v/>
      </c>
      <c r="J38" s="56" t="str">
        <f t="shared" si="7"/>
        <v/>
      </c>
      <c r="K38" s="56" t="str">
        <f t="shared" si="7"/>
        <v/>
      </c>
      <c r="L38" s="56" t="str">
        <f t="shared" si="7"/>
        <v/>
      </c>
      <c r="M38" s="56" t="str">
        <f t="shared" si="7"/>
        <v/>
      </c>
      <c r="N38" s="56" t="str">
        <f t="shared" si="7"/>
        <v/>
      </c>
      <c r="O38" s="56" t="str">
        <f t="shared" si="7"/>
        <v/>
      </c>
      <c r="P38" s="56" t="str">
        <f t="shared" si="7"/>
        <v/>
      </c>
      <c r="Q38" s="56" t="str">
        <f t="shared" si="7"/>
        <v/>
      </c>
      <c r="R38" s="56" t="str">
        <f t="shared" si="7"/>
        <v/>
      </c>
      <c r="S38" s="56" t="str">
        <f t="shared" si="7"/>
        <v/>
      </c>
      <c r="T38" s="56" t="str">
        <f t="shared" si="7"/>
        <v/>
      </c>
      <c r="U38" s="56" t="str">
        <f t="shared" si="7"/>
        <v/>
      </c>
      <c r="V38" s="56" t="str">
        <f t="shared" si="7"/>
        <v/>
      </c>
      <c r="W38" s="56" t="str">
        <f t="shared" si="7"/>
        <v/>
      </c>
      <c r="X38" s="56" t="str">
        <f t="shared" si="7"/>
        <v/>
      </c>
      <c r="Y38" s="56" t="str">
        <f t="shared" si="7"/>
        <v/>
      </c>
      <c r="Z38" s="56" t="str">
        <f t="shared" si="7"/>
        <v/>
      </c>
      <c r="AA38" s="56" t="str">
        <f t="shared" si="7"/>
        <v/>
      </c>
      <c r="AB38" s="56" t="str">
        <f t="shared" si="7"/>
        <v/>
      </c>
    </row>
    <row r="39" spans="1:30" ht="27.75" customHeight="1" x14ac:dyDescent="0.2">
      <c r="A39" s="129" t="s">
        <v>52</v>
      </c>
      <c r="B39" s="129"/>
      <c r="C39" s="129"/>
      <c r="D39" s="57" t="str">
        <f t="shared" ref="D39:AB39" si="8">IF(D32="","",(SUM(D6:D30)/(D4*$D$43))*100)</f>
        <v/>
      </c>
      <c r="E39" s="57" t="str">
        <f t="shared" si="8"/>
        <v/>
      </c>
      <c r="F39" s="57" t="str">
        <f t="shared" si="8"/>
        <v/>
      </c>
      <c r="G39" s="57" t="str">
        <f t="shared" si="8"/>
        <v/>
      </c>
      <c r="H39" s="57" t="str">
        <f t="shared" si="8"/>
        <v/>
      </c>
      <c r="I39" s="57" t="str">
        <f t="shared" si="8"/>
        <v/>
      </c>
      <c r="J39" s="57" t="str">
        <f t="shared" si="8"/>
        <v/>
      </c>
      <c r="K39" s="57" t="str">
        <f t="shared" si="8"/>
        <v/>
      </c>
      <c r="L39" s="57" t="str">
        <f t="shared" si="8"/>
        <v/>
      </c>
      <c r="M39" s="57" t="str">
        <f t="shared" si="8"/>
        <v/>
      </c>
      <c r="N39" s="57" t="str">
        <f t="shared" si="8"/>
        <v/>
      </c>
      <c r="O39" s="57" t="str">
        <f t="shared" si="8"/>
        <v/>
      </c>
      <c r="P39" s="57" t="str">
        <f t="shared" si="8"/>
        <v/>
      </c>
      <c r="Q39" s="57" t="str">
        <f t="shared" si="8"/>
        <v/>
      </c>
      <c r="R39" s="57" t="str">
        <f t="shared" si="8"/>
        <v/>
      </c>
      <c r="S39" s="57" t="str">
        <f t="shared" si="8"/>
        <v/>
      </c>
      <c r="T39" s="57" t="str">
        <f t="shared" si="8"/>
        <v/>
      </c>
      <c r="U39" s="57" t="str">
        <f t="shared" si="8"/>
        <v/>
      </c>
      <c r="V39" s="57" t="str">
        <f t="shared" si="8"/>
        <v/>
      </c>
      <c r="W39" s="57" t="str">
        <f t="shared" si="8"/>
        <v/>
      </c>
      <c r="X39" s="57" t="str">
        <f t="shared" si="8"/>
        <v/>
      </c>
      <c r="Y39" s="57" t="str">
        <f t="shared" si="8"/>
        <v/>
      </c>
      <c r="Z39" s="57" t="str">
        <f t="shared" si="8"/>
        <v/>
      </c>
      <c r="AA39" s="57" t="str">
        <f t="shared" si="8"/>
        <v/>
      </c>
      <c r="AB39" s="57" t="str">
        <f t="shared" si="8"/>
        <v/>
      </c>
    </row>
    <row r="40" spans="1:30" ht="15.75" x14ac:dyDescent="0.25">
      <c r="A40" s="134" t="str">
        <f>'Sınıf, Yıl, Dönem ve Sınav Seç'!B2&amp;" EĞİTİM - ÖĞRETİM YILI "&amp;'Temel Bilgiler'!B3</f>
        <v xml:space="preserve">2015 - 2016 EĞİTİM - ÖĞRETİM YILI 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6"/>
      <c r="AC40" s="137" t="s">
        <v>21</v>
      </c>
      <c r="AD40" s="138"/>
    </row>
    <row r="41" spans="1:30" ht="15.75" x14ac:dyDescent="0.25">
      <c r="A41" s="139" t="str">
        <f>'Sınıf, Yıl, Dönem ve Sınav Seç'!A2&amp;" SINIFI "&amp;'Temel Bilgiler'!B4&amp;" DERSİ "&amp;'Sınıf, Yıl, Dönem ve Sınav Seç'!C2&amp;" "&amp;'Sınıf, Yıl, Dönem ve Sınav Seç'!D2&amp;" ANALİZİ"</f>
        <v xml:space="preserve"> SINIFI  DERSİ I. DÖNEM I. SINAV ANALİZİ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1"/>
      <c r="AC41" s="142">
        <v>42383</v>
      </c>
      <c r="AD41" s="143"/>
    </row>
    <row r="42" spans="1:30" ht="15" customHeight="1" x14ac:dyDescent="0.2">
      <c r="A42" s="103" t="s">
        <v>39</v>
      </c>
      <c r="B42" s="103"/>
      <c r="C42" s="103"/>
      <c r="D42" s="78">
        <f>MAX(A6:A30)</f>
        <v>0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 t="s">
        <v>47</v>
      </c>
      <c r="Q42" s="59">
        <f>COUNTIF($AD$6:$AD$30,"KALDI")</f>
        <v>0</v>
      </c>
      <c r="T42" s="59"/>
      <c r="U42" s="59"/>
      <c r="V42" s="59"/>
      <c r="W42" s="59"/>
      <c r="X42" s="59"/>
      <c r="Y42" s="59"/>
      <c r="Z42" s="59"/>
      <c r="AA42" s="59"/>
      <c r="AB42" s="59"/>
      <c r="AC42" s="58"/>
      <c r="AD42" s="58"/>
    </row>
    <row r="43" spans="1:30" ht="15" customHeight="1" x14ac:dyDescent="0.2">
      <c r="A43" s="102" t="s">
        <v>40</v>
      </c>
      <c r="B43" s="102"/>
      <c r="C43" s="102"/>
      <c r="D43" s="77">
        <f>D42-(COUNTIF(AD6:AD30,"GİRMEDİ"))</f>
        <v>0</v>
      </c>
      <c r="E43" s="59"/>
      <c r="F43" s="59"/>
      <c r="G43" s="80" t="e">
        <f>D44/D43*100</f>
        <v>#DIV/0!</v>
      </c>
      <c r="H43" s="59"/>
      <c r="I43" s="59"/>
      <c r="J43" s="59"/>
      <c r="K43" s="59"/>
      <c r="L43" s="59"/>
      <c r="M43" s="59"/>
      <c r="N43" s="59"/>
      <c r="O43" s="59"/>
      <c r="P43" s="59" t="s">
        <v>48</v>
      </c>
      <c r="Q43" s="59">
        <f>COUNTIF($AD$6:$AD$30,"GEÇER")</f>
        <v>0</v>
      </c>
      <c r="T43" s="59"/>
      <c r="U43" s="59"/>
      <c r="V43" s="59"/>
      <c r="W43" s="59"/>
      <c r="X43" s="59"/>
      <c r="Y43" s="59"/>
      <c r="Z43" s="59"/>
      <c r="AA43" s="59"/>
      <c r="AB43" s="59"/>
      <c r="AC43" s="58"/>
      <c r="AD43" s="58"/>
    </row>
    <row r="44" spans="1:30" ht="15" customHeight="1" x14ac:dyDescent="0.2">
      <c r="A44" s="103" t="s">
        <v>41</v>
      </c>
      <c r="B44" s="103"/>
      <c r="C44" s="103"/>
      <c r="D44" s="78">
        <f>D43-COUNTIF(AD6:AD30,"KALDI")</f>
        <v>0</v>
      </c>
      <c r="H44" s="60" t="s">
        <v>46</v>
      </c>
      <c r="I44" s="59"/>
      <c r="J44" s="59"/>
      <c r="K44" s="59"/>
      <c r="L44" s="59"/>
      <c r="M44" s="59"/>
      <c r="N44" s="59"/>
      <c r="O44" s="59"/>
      <c r="P44" s="59" t="s">
        <v>49</v>
      </c>
      <c r="Q44" s="59">
        <f>COUNTIF($AD$6:$AD$30,"ORTA")</f>
        <v>0</v>
      </c>
      <c r="T44" s="59"/>
      <c r="U44" s="59"/>
      <c r="V44" s="59"/>
      <c r="W44" s="59"/>
      <c r="X44" s="59"/>
      <c r="Y44" s="59"/>
      <c r="Z44" s="59"/>
      <c r="AA44" s="59"/>
      <c r="AB44" s="59"/>
      <c r="AC44" s="58"/>
      <c r="AD44" s="58"/>
    </row>
    <row r="45" spans="1:30" ht="15" customHeight="1" x14ac:dyDescent="0.2">
      <c r="A45" s="102" t="s">
        <v>42</v>
      </c>
      <c r="B45" s="102"/>
      <c r="C45" s="102"/>
      <c r="D45" s="77">
        <f>COUNTIF(AD6:AD30,"KALDI")</f>
        <v>0</v>
      </c>
      <c r="H45" s="60" t="s">
        <v>38</v>
      </c>
      <c r="I45" s="59"/>
      <c r="J45" s="59"/>
      <c r="K45" s="59"/>
      <c r="L45" s="59"/>
      <c r="M45" s="59"/>
      <c r="N45" s="59"/>
      <c r="O45" s="59"/>
      <c r="P45" s="59" t="s">
        <v>50</v>
      </c>
      <c r="Q45" s="59">
        <f>COUNTIF($AD$6:$AD$30,"İYİ")</f>
        <v>0</v>
      </c>
      <c r="T45" s="59"/>
      <c r="U45" s="59"/>
      <c r="V45" s="59"/>
      <c r="W45" s="59"/>
      <c r="X45" s="59"/>
      <c r="Y45" s="59"/>
      <c r="Z45" s="59"/>
      <c r="AA45" s="59"/>
      <c r="AB45" s="59"/>
      <c r="AC45" s="58"/>
      <c r="AD45" s="58"/>
    </row>
    <row r="46" spans="1:30" ht="15" customHeight="1" x14ac:dyDescent="0.2">
      <c r="A46" s="103" t="s">
        <v>43</v>
      </c>
      <c r="B46" s="103"/>
      <c r="C46" s="103"/>
      <c r="D46" s="78" t="e">
        <f>AVERAGE(AC6:AC30)</f>
        <v>#DIV/0!</v>
      </c>
      <c r="E46" s="7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 t="s">
        <v>51</v>
      </c>
      <c r="Q46" s="59">
        <f>COUNTIF($AD$6:$AD$30,"PEKİYİ")</f>
        <v>0</v>
      </c>
      <c r="T46" s="59"/>
      <c r="U46" s="59"/>
      <c r="V46" s="59"/>
      <c r="W46" s="59"/>
      <c r="X46" s="59"/>
      <c r="Y46" s="59"/>
      <c r="Z46" s="59"/>
      <c r="AA46" s="59"/>
      <c r="AB46" s="59"/>
      <c r="AC46" s="58"/>
      <c r="AD46" s="58"/>
    </row>
    <row r="47" spans="1:30" ht="15" customHeight="1" x14ac:dyDescent="0.2">
      <c r="A47" s="102" t="s">
        <v>44</v>
      </c>
      <c r="B47" s="102"/>
      <c r="C47" s="102"/>
      <c r="D47" s="77">
        <f>MAX(AC6:AC30)</f>
        <v>0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8"/>
      <c r="AD47" s="58"/>
    </row>
    <row r="48" spans="1:30" ht="15" customHeight="1" x14ac:dyDescent="0.2">
      <c r="A48" s="103" t="s">
        <v>45</v>
      </c>
      <c r="B48" s="103"/>
      <c r="C48" s="103"/>
      <c r="D48" s="78">
        <f>MIN(AC6:AC30)</f>
        <v>0</v>
      </c>
      <c r="E48" s="7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8"/>
      <c r="AD48" s="58"/>
    </row>
    <row r="49" spans="1:30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8"/>
      <c r="AD49" s="58"/>
    </row>
    <row r="50" spans="1:30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8"/>
      <c r="AD50" s="58"/>
    </row>
    <row r="51" spans="1:30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8"/>
      <c r="AD51" s="58"/>
    </row>
    <row r="52" spans="1:30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8"/>
      <c r="AD52" s="58"/>
    </row>
    <row r="53" spans="1:30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8"/>
      <c r="AD53" s="58"/>
    </row>
    <row r="54" spans="1:30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8"/>
      <c r="AD54" s="58"/>
    </row>
    <row r="55" spans="1:30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8"/>
      <c r="AD55" s="58"/>
    </row>
    <row r="56" spans="1:30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8"/>
      <c r="AD56" s="58"/>
    </row>
    <row r="57" spans="1:30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8"/>
      <c r="AD57" s="58"/>
    </row>
    <row r="58" spans="1:30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8"/>
      <c r="AD58" s="58"/>
    </row>
    <row r="59" spans="1:30" ht="1.5" customHeight="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8"/>
      <c r="AD59" s="58"/>
    </row>
    <row r="60" spans="1:30" s="6" customFormat="1" ht="15" x14ac:dyDescent="0.25">
      <c r="A60" s="145" t="s">
        <v>35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7"/>
    </row>
    <row r="61" spans="1:30" ht="185.25" customHeight="1" x14ac:dyDescent="0.2">
      <c r="A61" s="144" t="s">
        <v>34</v>
      </c>
      <c r="B61" s="144"/>
      <c r="C61" s="144"/>
      <c r="D61" s="75" t="str">
        <f>IF(D3="","",'Not Baremi ve Kazanımlar'!D8)</f>
        <v/>
      </c>
      <c r="E61" s="76" t="str">
        <f>IF(E3="","",IF(COUNTIF($D$61,'Not Baremi ve Kazanımlar'!$D$9)=0,'Not Baremi ve Kazanımlar'!$D$9,IF(COUNTIF($D$61,'Not Baremi ve Kazanımlar'!$D$10)=0,'Not Baremi ve Kazanımlar'!$D$10,IF(COUNTIF($D$61,'Not Baremi ve Kazanımlar'!$D$11)=0,'Not Baremi ve Kazanımlar'!$D$11,IF(COUNTIF($D$61,'Not Baremi ve Kazanımlar'!$D$12)=0,'Not Baremi ve Kazanımlar'!$D$12,IF(COUNTIF($D$61,'Not Baremi ve Kazanımlar'!$D$13)=0,'Not Baremi ve Kazanımlar'!$D$13,IF(COUNTIF($D$61,'Not Baremi ve Kazanımlar'!$D$14)=0,'Not Baremi ve Kazanımlar'!$D$14,IF(COUNTIF($D$61,'Not Baremi ve Kazanımlar'!$D$15)=0,'Not Baremi ve Kazanımlar'!$D$15,IF(COUNTIF($D$61,'Not Baremi ve Kazanımlar'!$D$16)=0,'Not Baremi ve Kazanımlar'!$D$16,IF(COUNTIF($D$61,'Not Baremi ve Kazanımlar'!$D$17)=0,'Not Baremi ve Kazanımlar'!$D$17,IF(COUNTIF($D$61,'Not Baremi ve Kazanımlar'!$D$18)=0,'Not Baremi ve Kazanımlar'!$D$18,IF(COUNTIF($D$61,'Not Baremi ve Kazanımlar'!$D$19)=0,'Not Baremi ve Kazanımlar'!$D$19,IF(COUNTIF($D$61,'Not Baremi ve Kazanımlar'!$D$20)=0,'Not Baremi ve Kazanımlar'!$D$20,IF(COUNTIF($D$61,'Not Baremi ve Kazanımlar'!$D$21)=0,'Not Baremi ve Kazanımlar'!$D$21,IF(COUNTIF($D$61,'Not Baremi ve Kazanımlar'!$D$22)=0,'Not Baremi ve Kazanımlar'!$D$22,IF(COUNTIF($D$61,'Not Baremi ve Kazanımlar'!$D$23)=0,'Not Baremi ve Kazanımlar'!$D$23,IF(COUNTIF($D$61,'Not Baremi ve Kazanımlar'!$D$24)=0,'Not Baremi ve Kazanımlar'!$D$24,IF(COUNTIF($D$61,'Not Baremi ve Kazanımlar'!$D$25)=0,'Not Baremi ve Kazanımlar'!$D$25,IF(COUNTIF($D$61,'Not Baremi ve Kazanımlar'!$D$26)=0,'Not Baremi ve Kazanımlar'!$D$26,IF(COUNTIF($D$61,'Not Baremi ve Kazanımlar'!$D$27)=0,'Not Baremi ve Kazanımlar'!$D$27,IF(COUNTIF($D$61,'Not Baremi ve Kazanımlar'!$D$28)=0,'Not Baremi ve Kazanımlar'!$D$28,IF(COUNTIF($D$61,'Not Baremi ve Kazanımlar'!$D$29)=0,'Not Baremi ve Kazanımlar'!$D$29,IF(COUNTIF($D$61,'Not Baremi ve Kazanımlar'!$D$30)=0,'Not Baremi ve Kazanımlar'!$D$30,IF(COUNTIF($D$61,'Not Baremi ve Kazanımlar'!$D$31)=0,'Not Baremi ve Kazanımlar'!$D$31,IF(COUNTIF($D$61,'Not Baremi ve Kazanımlar'!$D$32)=0,'Not Baremi ve Kazanımlar'!$D$32,"")))))))))))))))))))))))))</f>
        <v/>
      </c>
      <c r="F61" s="75" t="str">
        <f>IF(F3="","",IF(COUNTIF($D$61:E61,'Not Baremi ve Kazanımlar'!$D$10)=0,'Not Baremi ve Kazanımlar'!$D$10,IF(COUNTIF($D$61:E61,'Not Baremi ve Kazanımlar'!$D$11)=0,'Not Baremi ve Kazanımlar'!$D$11,IF(COUNTIF($D$61:E61,'Not Baremi ve Kazanımlar'!$D$12)=0,'Not Baremi ve Kazanımlar'!$D$12,IF(COUNTIF($D$61:E61,'Not Baremi ve Kazanımlar'!$D$13)=0,'Not Baremi ve Kazanımlar'!$D$13,IF(COUNTIF($D$61:E61,'Not Baremi ve Kazanımlar'!$D$14)=0,'Not Baremi ve Kazanımlar'!$D$14,IF(COUNTIF($D$61:E61,'Not Baremi ve Kazanımlar'!$D$15)=0,'Not Baremi ve Kazanımlar'!$D$15,IF(COUNTIF($D$61:E61,'Not Baremi ve Kazanımlar'!$D$16)=0,'Not Baremi ve Kazanımlar'!$D$16,IF(COUNTIF($D$61:E61,'Not Baremi ve Kazanımlar'!$D$17)=0,'Not Baremi ve Kazanımlar'!$D$17,IF(COUNTIF($D$61:E61,'Not Baremi ve Kazanımlar'!$D$18)=0,'Not Baremi ve Kazanımlar'!$D$18,IF(COUNTIF($D$61:E61,'Not Baremi ve Kazanımlar'!$D$19)=0,'Not Baremi ve Kazanımlar'!$D$19,IF(COUNTIF($D$61:E61,'Not Baremi ve Kazanımlar'!$D$20)=0,'Not Baremi ve Kazanımlar'!$D$20,IF(COUNTIF($D$61:E61,'Not Baremi ve Kazanımlar'!$D$21)=0,'Not Baremi ve Kazanımlar'!$D$21,IF(COUNTIF($D$61:E61,'Not Baremi ve Kazanımlar'!$D$22)=0,'Not Baremi ve Kazanımlar'!$D$22,IF(COUNTIF($D$61:E61,'Not Baremi ve Kazanımlar'!$D$23)=0,'Not Baremi ve Kazanımlar'!$D$23,IF(COUNTIF($D$61:E61,'Not Baremi ve Kazanımlar'!$D$24)=0,'Not Baremi ve Kazanımlar'!$D$24,IF(COUNTIF($D$61:E61,'Not Baremi ve Kazanımlar'!$D$25)=0,'Not Baremi ve Kazanımlar'!$D$25,IF(COUNTIF($D$61:E61,'Not Baremi ve Kazanımlar'!$D$26)=0,'Not Baremi ve Kazanımlar'!$D$26,IF(COUNTIF($D$61:E61,'Not Baremi ve Kazanımlar'!$D$27)=0,'Not Baremi ve Kazanımlar'!$D$27,IF(COUNTIF($D$61:E61,'Not Baremi ve Kazanımlar'!$D$28)=0,'Not Baremi ve Kazanımlar'!$D$28,IF(COUNTIF($D$61:E61,'Not Baremi ve Kazanımlar'!$D$29)=0,'Not Baremi ve Kazanımlar'!$D$29,IF(COUNTIF($D$61:E61,'Not Baremi ve Kazanımlar'!$D$30)=0,'Not Baremi ve Kazanımlar'!$D$30,IF(COUNTIF($D$61:E61,'Not Baremi ve Kazanımlar'!$D$31)=0,'Not Baremi ve Kazanımlar'!$D$31,IF(COUNTIF($D$61:E61,'Not Baremi ve Kazanımlar'!$D$32)=0,'Not Baremi ve Kazanımlar'!$D$32,""))))))))))))))))))))))))</f>
        <v/>
      </c>
      <c r="G61" s="76" t="str">
        <f>IF(G3="","",IF(COUNTIF($D$61:F61,'Not Baremi ve Kazanımlar'!$D$10)=0,'Not Baremi ve Kazanımlar'!$D$10,IF(COUNTIF($D$61:F61,'Not Baremi ve Kazanımlar'!$D$11)=0,'Not Baremi ve Kazanımlar'!$D$11,IF(COUNTIF($D$61:F61,'Not Baremi ve Kazanımlar'!$D$12)=0,'Not Baremi ve Kazanımlar'!$D$12,IF(COUNTIF($D$61:F61,'Not Baremi ve Kazanımlar'!$D$13)=0,'Not Baremi ve Kazanımlar'!$D$13,IF(COUNTIF($D$61:F61,'Not Baremi ve Kazanımlar'!$D$14)=0,'Not Baremi ve Kazanımlar'!$D$14,IF(COUNTIF($D$61:F61,'Not Baremi ve Kazanımlar'!$D$15)=0,'Not Baremi ve Kazanımlar'!$D$15,IF(COUNTIF($D$61:F61,'Not Baremi ve Kazanımlar'!$D$16)=0,'Not Baremi ve Kazanımlar'!$D$16,IF(COUNTIF($D$61:F61,'Not Baremi ve Kazanımlar'!$D$17)=0,'Not Baremi ve Kazanımlar'!$D$17,IF(COUNTIF($D$61:F61,'Not Baremi ve Kazanımlar'!$D$18)=0,'Not Baremi ve Kazanımlar'!$D$18,IF(COUNTIF($D$61:F61,'Not Baremi ve Kazanımlar'!$D$19)=0,'Not Baremi ve Kazanımlar'!$D$19,IF(COUNTIF($D$61:F61,'Not Baremi ve Kazanımlar'!$D$20)=0,'Not Baremi ve Kazanımlar'!$D$20,IF(COUNTIF($D$61:F61,'Not Baremi ve Kazanımlar'!$D$21)=0,'Not Baremi ve Kazanımlar'!$D$21,IF(COUNTIF($D$61:F61,'Not Baremi ve Kazanımlar'!$D$22)=0,'Not Baremi ve Kazanımlar'!$D$22,IF(COUNTIF($D$61:F61,'Not Baremi ve Kazanımlar'!$D$23)=0,'Not Baremi ve Kazanımlar'!$D$23,IF(COUNTIF($D$61:F61,'Not Baremi ve Kazanımlar'!$D$24)=0,'Not Baremi ve Kazanımlar'!$D$24,IF(COUNTIF($D$61:F61,'Not Baremi ve Kazanımlar'!$D$25)=0,'Not Baremi ve Kazanımlar'!$D$25,IF(COUNTIF($D$61:F61,'Not Baremi ve Kazanımlar'!$D$26)=0,'Not Baremi ve Kazanımlar'!$D$26,IF(COUNTIF($D$61:F61,'Not Baremi ve Kazanımlar'!$D$27)=0,'Not Baremi ve Kazanımlar'!$D$27,IF(COUNTIF($D$61:F61,'Not Baremi ve Kazanımlar'!$D$28)=0,'Not Baremi ve Kazanımlar'!$D$28,IF(COUNTIF($D$61:F61,'Not Baremi ve Kazanımlar'!$D$29)=0,'Not Baremi ve Kazanımlar'!$D$29,IF(COUNTIF($D$61:F61,'Not Baremi ve Kazanımlar'!$D$30)=0,'Not Baremi ve Kazanımlar'!$D$30,IF(COUNTIF($D$61:F61,'Not Baremi ve Kazanımlar'!$D$31)=0,'Not Baremi ve Kazanımlar'!$D$31,IF(COUNTIF($D$61:F61,'Not Baremi ve Kazanımlar'!$D$32)=0,'Not Baremi ve Kazanımlar'!$D$32,""))))))))))))))))))))))))</f>
        <v/>
      </c>
      <c r="H61" s="75" t="str">
        <f>IF(H3="","",IF(COUNTIF($D$61:G61,'Not Baremi ve Kazanımlar'!$D$10)=0,'Not Baremi ve Kazanımlar'!$D$10,IF(COUNTIF($D$61:G61,'Not Baremi ve Kazanımlar'!$D$11)=0,'Not Baremi ve Kazanımlar'!$D$11,IF(COUNTIF($D$61:G61,'Not Baremi ve Kazanımlar'!$D$12)=0,'Not Baremi ve Kazanımlar'!$D$12,IF(COUNTIF($D$61:G61,'Not Baremi ve Kazanımlar'!$D$13)=0,'Not Baremi ve Kazanımlar'!$D$13,IF(COUNTIF($D$61:G61,'Not Baremi ve Kazanımlar'!$D$14)=0,'Not Baremi ve Kazanımlar'!$D$14,IF(COUNTIF($D$61:G61,'Not Baremi ve Kazanımlar'!$D$15)=0,'Not Baremi ve Kazanımlar'!$D$15,IF(COUNTIF($D$61:G61,'Not Baremi ve Kazanımlar'!$D$16)=0,'Not Baremi ve Kazanımlar'!$D$16,IF(COUNTIF($D$61:G61,'Not Baremi ve Kazanımlar'!$D$17)=0,'Not Baremi ve Kazanımlar'!$D$17,IF(COUNTIF($D$61:G61,'Not Baremi ve Kazanımlar'!$D$18)=0,'Not Baremi ve Kazanımlar'!$D$18,IF(COUNTIF($D$61:G61,'Not Baremi ve Kazanımlar'!$D$19)=0,'Not Baremi ve Kazanımlar'!$D$19,IF(COUNTIF($D$61:G61,'Not Baremi ve Kazanımlar'!$D$20)=0,'Not Baremi ve Kazanımlar'!$D$20,IF(COUNTIF($D$61:G61,'Not Baremi ve Kazanımlar'!$D$21)=0,'Not Baremi ve Kazanımlar'!$D$21,IF(COUNTIF($D$61:G61,'Not Baremi ve Kazanımlar'!$D$22)=0,'Not Baremi ve Kazanımlar'!$D$22,IF(COUNTIF($D$61:G61,'Not Baremi ve Kazanımlar'!$D$23)=0,'Not Baremi ve Kazanımlar'!$D$23,IF(COUNTIF($D$61:G61,'Not Baremi ve Kazanımlar'!$D$24)=0,'Not Baremi ve Kazanımlar'!$D$24,IF(COUNTIF($D$61:G61,'Not Baremi ve Kazanımlar'!$D$25)=0,'Not Baremi ve Kazanımlar'!$D$25,IF(COUNTIF($D$61:G61,'Not Baremi ve Kazanımlar'!$D$26)=0,'Not Baremi ve Kazanımlar'!$D$26,IF(COUNTIF($D$61:G61,'Not Baremi ve Kazanımlar'!$D$27)=0,'Not Baremi ve Kazanımlar'!$D$27,IF(COUNTIF($D$61:G61,'Not Baremi ve Kazanımlar'!$D$28)=0,'Not Baremi ve Kazanımlar'!$D$28,IF(COUNTIF($D$61:G61,'Not Baremi ve Kazanımlar'!$D$29)=0,'Not Baremi ve Kazanımlar'!$D$29,IF(COUNTIF($D$61:G61,'Not Baremi ve Kazanımlar'!$D$30)=0,'Not Baremi ve Kazanımlar'!$D$30,IF(COUNTIF($D$61:G61,'Not Baremi ve Kazanımlar'!$D$31)=0,'Not Baremi ve Kazanımlar'!$D$31,IF(COUNTIF($D$61:G61,'Not Baremi ve Kazanımlar'!$D$32)=0,'Not Baremi ve Kazanımlar'!$D$32,""))))))))))))))))))))))))</f>
        <v/>
      </c>
      <c r="I61" s="76" t="str">
        <f>IF(I3="","",IF(COUNTIF($D$61:H61,'Not Baremi ve Kazanımlar'!$D$10)=0,'Not Baremi ve Kazanımlar'!$D$10,IF(COUNTIF($D$61:H61,'Not Baremi ve Kazanımlar'!$D$11)=0,'Not Baremi ve Kazanımlar'!$D$11,IF(COUNTIF($D$61:H61,'Not Baremi ve Kazanımlar'!$D$12)=0,'Not Baremi ve Kazanımlar'!$D$12,IF(COUNTIF($D$61:H61,'Not Baremi ve Kazanımlar'!$D$13)=0,'Not Baremi ve Kazanımlar'!$D$13,IF(COUNTIF($D$61:H61,'Not Baremi ve Kazanımlar'!$D$14)=0,'Not Baremi ve Kazanımlar'!$D$14,IF(COUNTIF($D$61:H61,'Not Baremi ve Kazanımlar'!$D$15)=0,'Not Baremi ve Kazanımlar'!$D$15,IF(COUNTIF($D$61:H61,'Not Baremi ve Kazanımlar'!$D$16)=0,'Not Baremi ve Kazanımlar'!$D$16,IF(COUNTIF($D$61:H61,'Not Baremi ve Kazanımlar'!$D$17)=0,'Not Baremi ve Kazanımlar'!$D$17,IF(COUNTIF($D$61:H61,'Not Baremi ve Kazanımlar'!$D$18)=0,'Not Baremi ve Kazanımlar'!$D$18,IF(COUNTIF($D$61:H61,'Not Baremi ve Kazanımlar'!$D$19)=0,'Not Baremi ve Kazanımlar'!$D$19,IF(COUNTIF($D$61:H61,'Not Baremi ve Kazanımlar'!$D$20)=0,'Not Baremi ve Kazanımlar'!$D$20,IF(COUNTIF($D$61:H61,'Not Baremi ve Kazanımlar'!$D$21)=0,'Not Baremi ve Kazanımlar'!$D$21,IF(COUNTIF($D$61:H61,'Not Baremi ve Kazanımlar'!$D$22)=0,'Not Baremi ve Kazanımlar'!$D$22,IF(COUNTIF($D$61:H61,'Not Baremi ve Kazanımlar'!$D$23)=0,'Not Baremi ve Kazanımlar'!$D$23,IF(COUNTIF($D$61:H61,'Not Baremi ve Kazanımlar'!$D$24)=0,'Not Baremi ve Kazanımlar'!$D$24,IF(COUNTIF($D$61:H61,'Not Baremi ve Kazanımlar'!$D$25)=0,'Not Baremi ve Kazanımlar'!$D$25,IF(COUNTIF($D$61:H61,'Not Baremi ve Kazanımlar'!$D$26)=0,'Not Baremi ve Kazanımlar'!$D$26,IF(COUNTIF($D$61:H61,'Not Baremi ve Kazanımlar'!$D$27)=0,'Not Baremi ve Kazanımlar'!$D$27,IF(COUNTIF($D$61:H61,'Not Baremi ve Kazanımlar'!$D$28)=0,'Not Baremi ve Kazanımlar'!$D$28,IF(COUNTIF($D$61:H61,'Not Baremi ve Kazanımlar'!$D$29)=0,'Not Baremi ve Kazanımlar'!$D$29,IF(COUNTIF($D$61:H61,'Not Baremi ve Kazanımlar'!$D$30)=0,'Not Baremi ve Kazanımlar'!$D$30,IF(COUNTIF($D$61:H61,'Not Baremi ve Kazanımlar'!$D$31)=0,'Not Baremi ve Kazanımlar'!$D$31,IF(COUNTIF($D$61:H61,'Not Baremi ve Kazanımlar'!$D$32)=0,'Not Baremi ve Kazanımlar'!$D$32,""))))))))))))))))))))))))</f>
        <v/>
      </c>
      <c r="J61" s="75" t="str">
        <f>IF(J3="","",IF(COUNTIF($D$61:I61,'Not Baremi ve Kazanımlar'!$D$10)=0,'Not Baremi ve Kazanımlar'!$D$10,IF(COUNTIF($D$61:I61,'Not Baremi ve Kazanımlar'!$D$11)=0,'Not Baremi ve Kazanımlar'!$D$11,IF(COUNTIF($D$61:I61,'Not Baremi ve Kazanımlar'!$D$12)=0,'Not Baremi ve Kazanımlar'!$D$12,IF(COUNTIF($D$61:I61,'Not Baremi ve Kazanımlar'!$D$13)=0,'Not Baremi ve Kazanımlar'!$D$13,IF(COUNTIF($D$61:I61,'Not Baremi ve Kazanımlar'!$D$14)=0,'Not Baremi ve Kazanımlar'!$D$14,IF(COUNTIF($D$61:I61,'Not Baremi ve Kazanımlar'!$D$15)=0,'Not Baremi ve Kazanımlar'!$D$15,IF(COUNTIF($D$61:I61,'Not Baremi ve Kazanımlar'!$D$16)=0,'Not Baremi ve Kazanımlar'!$D$16,IF(COUNTIF($D$61:I61,'Not Baremi ve Kazanımlar'!$D$17)=0,'Not Baremi ve Kazanımlar'!$D$17,IF(COUNTIF($D$61:I61,'Not Baremi ve Kazanımlar'!$D$18)=0,'Not Baremi ve Kazanımlar'!$D$18,IF(COUNTIF($D$61:I61,'Not Baremi ve Kazanımlar'!$D$19)=0,'Not Baremi ve Kazanımlar'!$D$19,IF(COUNTIF($D$61:I61,'Not Baremi ve Kazanımlar'!$D$20)=0,'Not Baremi ve Kazanımlar'!$D$20,IF(COUNTIF($D$61:I61,'Not Baremi ve Kazanımlar'!$D$21)=0,'Not Baremi ve Kazanımlar'!$D$21,IF(COUNTIF($D$61:I61,'Not Baremi ve Kazanımlar'!$D$22)=0,'Not Baremi ve Kazanımlar'!$D$22,IF(COUNTIF($D$61:I61,'Not Baremi ve Kazanımlar'!$D$23)=0,'Not Baremi ve Kazanımlar'!$D$23,IF(COUNTIF($D$61:I61,'Not Baremi ve Kazanımlar'!$D$24)=0,'Not Baremi ve Kazanımlar'!$D$24,IF(COUNTIF($D$61:I61,'Not Baremi ve Kazanımlar'!$D$25)=0,'Not Baremi ve Kazanımlar'!$D$25,IF(COUNTIF($D$61:I61,'Not Baremi ve Kazanımlar'!$D$26)=0,'Not Baremi ve Kazanımlar'!$D$26,IF(COUNTIF($D$61:I61,'Not Baremi ve Kazanımlar'!$D$27)=0,'Not Baremi ve Kazanımlar'!$D$27,IF(COUNTIF($D$61:I61,'Not Baremi ve Kazanımlar'!$D$28)=0,'Not Baremi ve Kazanımlar'!$D$28,IF(COUNTIF($D$61:I61,'Not Baremi ve Kazanımlar'!$D$29)=0,'Not Baremi ve Kazanımlar'!$D$29,IF(COUNTIF($D$61:I61,'Not Baremi ve Kazanımlar'!$D$30)=0,'Not Baremi ve Kazanımlar'!$D$30,IF(COUNTIF($D$61:I61,'Not Baremi ve Kazanımlar'!$D$31)=0,'Not Baremi ve Kazanımlar'!$D$31,IF(COUNTIF($D$61:I61,'Not Baremi ve Kazanımlar'!$D$32)=0,'Not Baremi ve Kazanımlar'!$D$32,""))))))))))))))))))))))))</f>
        <v/>
      </c>
      <c r="K61" s="76" t="str">
        <f>IF(K3="","",IF(COUNTIF($D$61:J61,'Not Baremi ve Kazanımlar'!$D$10)=0,'Not Baremi ve Kazanımlar'!$D$10,IF(COUNTIF($D$61:J61,'Not Baremi ve Kazanımlar'!$D$11)=0,'Not Baremi ve Kazanımlar'!$D$11,IF(COUNTIF($D$61:J61,'Not Baremi ve Kazanımlar'!$D$12)=0,'Not Baremi ve Kazanımlar'!$D$12,IF(COUNTIF($D$61:J61,'Not Baremi ve Kazanımlar'!$D$13)=0,'Not Baremi ve Kazanımlar'!$D$13,IF(COUNTIF($D$61:J61,'Not Baremi ve Kazanımlar'!$D$14)=0,'Not Baremi ve Kazanımlar'!$D$14,IF(COUNTIF($D$61:J61,'Not Baremi ve Kazanımlar'!$D$15)=0,'Not Baremi ve Kazanımlar'!$D$15,IF(COUNTIF($D$61:J61,'Not Baremi ve Kazanımlar'!$D$16)=0,'Not Baremi ve Kazanımlar'!$D$16,IF(COUNTIF($D$61:J61,'Not Baremi ve Kazanımlar'!$D$17)=0,'Not Baremi ve Kazanımlar'!$D$17,IF(COUNTIF($D$61:J61,'Not Baremi ve Kazanımlar'!$D$18)=0,'Not Baremi ve Kazanımlar'!$D$18,IF(COUNTIF($D$61:J61,'Not Baremi ve Kazanımlar'!$D$19)=0,'Not Baremi ve Kazanımlar'!$D$19,IF(COUNTIF($D$61:J61,'Not Baremi ve Kazanımlar'!$D$20)=0,'Not Baremi ve Kazanımlar'!$D$20,IF(COUNTIF($D$61:J61,'Not Baremi ve Kazanımlar'!$D$21)=0,'Not Baremi ve Kazanımlar'!$D$21,IF(COUNTIF($D$61:J61,'Not Baremi ve Kazanımlar'!$D$22)=0,'Not Baremi ve Kazanımlar'!$D$22,IF(COUNTIF($D$61:J61,'Not Baremi ve Kazanımlar'!$D$23)=0,'Not Baremi ve Kazanımlar'!$D$23,IF(COUNTIF($D$61:J61,'Not Baremi ve Kazanımlar'!$D$24)=0,'Not Baremi ve Kazanımlar'!$D$24,IF(COUNTIF($D$61:J61,'Not Baremi ve Kazanımlar'!$D$25)=0,'Not Baremi ve Kazanımlar'!$D$25,IF(COUNTIF($D$61:J61,'Not Baremi ve Kazanımlar'!$D$26)=0,'Not Baremi ve Kazanımlar'!$D$26,IF(COUNTIF($D$61:J61,'Not Baremi ve Kazanımlar'!$D$27)=0,'Not Baremi ve Kazanımlar'!$D$27,IF(COUNTIF($D$61:J61,'Not Baremi ve Kazanımlar'!$D$28)=0,'Not Baremi ve Kazanımlar'!$D$28,IF(COUNTIF($D$61:J61,'Not Baremi ve Kazanımlar'!$D$29)=0,'Not Baremi ve Kazanımlar'!$D$29,IF(COUNTIF($D$61:J61,'Not Baremi ve Kazanımlar'!$D$30)=0,'Not Baremi ve Kazanımlar'!$D$30,IF(COUNTIF($D$61:J61,'Not Baremi ve Kazanımlar'!$D$31)=0,'Not Baremi ve Kazanımlar'!$D$31,IF(COUNTIF($D$61:J61,'Not Baremi ve Kazanımlar'!$D$32)=0,'Not Baremi ve Kazanımlar'!$D$32,""))))))))))))))))))))))))</f>
        <v/>
      </c>
      <c r="L61" s="75" t="str">
        <f>IF(L3="","",IF(COUNTIF($D$61:K61,'Not Baremi ve Kazanımlar'!$D$10)=0,'Not Baremi ve Kazanımlar'!$D$10,IF(COUNTIF($D$61:K61,'Not Baremi ve Kazanımlar'!$D$11)=0,'Not Baremi ve Kazanımlar'!$D$11,IF(COUNTIF($D$61:K61,'Not Baremi ve Kazanımlar'!$D$12)=0,'Not Baremi ve Kazanımlar'!$D$12,IF(COUNTIF($D$61:K61,'Not Baremi ve Kazanımlar'!$D$13)=0,'Not Baremi ve Kazanımlar'!$D$13,IF(COUNTIF($D$61:K61,'Not Baremi ve Kazanımlar'!$D$14)=0,'Not Baremi ve Kazanımlar'!$D$14,IF(COUNTIF($D$61:K61,'Not Baremi ve Kazanımlar'!$D$15)=0,'Not Baremi ve Kazanımlar'!$D$15,IF(COUNTIF($D$61:K61,'Not Baremi ve Kazanımlar'!$D$16)=0,'Not Baremi ve Kazanımlar'!$D$16,IF(COUNTIF($D$61:K61,'Not Baremi ve Kazanımlar'!$D$17)=0,'Not Baremi ve Kazanımlar'!$D$17,IF(COUNTIF($D$61:K61,'Not Baremi ve Kazanımlar'!$D$18)=0,'Not Baremi ve Kazanımlar'!$D$18,IF(COUNTIF($D$61:K61,'Not Baremi ve Kazanımlar'!$D$19)=0,'Not Baremi ve Kazanımlar'!$D$19,IF(COUNTIF($D$61:K61,'Not Baremi ve Kazanımlar'!$D$20)=0,'Not Baremi ve Kazanımlar'!$D$20,IF(COUNTIF($D$61:K61,'Not Baremi ve Kazanımlar'!$D$21)=0,'Not Baremi ve Kazanımlar'!$D$21,IF(COUNTIF($D$61:K61,'Not Baremi ve Kazanımlar'!$D$22)=0,'Not Baremi ve Kazanımlar'!$D$22,IF(COUNTIF($D$61:K61,'Not Baremi ve Kazanımlar'!$D$23)=0,'Not Baremi ve Kazanımlar'!$D$23,IF(COUNTIF($D$61:K61,'Not Baremi ve Kazanımlar'!$D$24)=0,'Not Baremi ve Kazanımlar'!$D$24,IF(COUNTIF($D$61:K61,'Not Baremi ve Kazanımlar'!$D$25)=0,'Not Baremi ve Kazanımlar'!$D$25,IF(COUNTIF($D$61:K61,'Not Baremi ve Kazanımlar'!$D$26)=0,'Not Baremi ve Kazanımlar'!$D$26,IF(COUNTIF($D$61:K61,'Not Baremi ve Kazanımlar'!$D$27)=0,'Not Baremi ve Kazanımlar'!$D$27,IF(COUNTIF($D$61:K61,'Not Baremi ve Kazanımlar'!$D$28)=0,'Not Baremi ve Kazanımlar'!$D$28,IF(COUNTIF($D$61:K61,'Not Baremi ve Kazanımlar'!$D$29)=0,'Not Baremi ve Kazanımlar'!$D$29,IF(COUNTIF($D$61:K61,'Not Baremi ve Kazanımlar'!$D$30)=0,'Not Baremi ve Kazanımlar'!$D$30,IF(COUNTIF($D$61:K61,'Not Baremi ve Kazanımlar'!$D$31)=0,'Not Baremi ve Kazanımlar'!$D$31,IF(COUNTIF($D$61:K61,'Not Baremi ve Kazanımlar'!$D$32)=0,'Not Baremi ve Kazanımlar'!$D$32,""))))))))))))))))))))))))</f>
        <v/>
      </c>
      <c r="M61" s="76" t="str">
        <f>IF(M3="","",IF(COUNTIF($D$61:L61,'Not Baremi ve Kazanımlar'!$D$10)=0,'Not Baremi ve Kazanımlar'!$D$10,IF(COUNTIF($D$61:L61,'Not Baremi ve Kazanımlar'!$D$11)=0,'Not Baremi ve Kazanımlar'!$D$11,IF(COUNTIF($D$61:L61,'Not Baremi ve Kazanımlar'!$D$12)=0,'Not Baremi ve Kazanımlar'!$D$12,IF(COUNTIF($D$61:L61,'Not Baremi ve Kazanımlar'!$D$13)=0,'Not Baremi ve Kazanımlar'!$D$13,IF(COUNTIF($D$61:L61,'Not Baremi ve Kazanımlar'!$D$14)=0,'Not Baremi ve Kazanımlar'!$D$14,IF(COUNTIF($D$61:L61,'Not Baremi ve Kazanımlar'!$D$15)=0,'Not Baremi ve Kazanımlar'!$D$15,IF(COUNTIF($D$61:L61,'Not Baremi ve Kazanımlar'!$D$16)=0,'Not Baremi ve Kazanımlar'!$D$16,IF(COUNTIF($D$61:L61,'Not Baremi ve Kazanımlar'!$D$17)=0,'Not Baremi ve Kazanımlar'!$D$17,IF(COUNTIF($D$61:L61,'Not Baremi ve Kazanımlar'!$D$18)=0,'Not Baremi ve Kazanımlar'!$D$18,IF(COUNTIF($D$61:L61,'Not Baremi ve Kazanımlar'!$D$19)=0,'Not Baremi ve Kazanımlar'!$D$19,IF(COUNTIF($D$61:L61,'Not Baremi ve Kazanımlar'!$D$20)=0,'Not Baremi ve Kazanımlar'!$D$20,IF(COUNTIF($D$61:L61,'Not Baremi ve Kazanımlar'!$D$21)=0,'Not Baremi ve Kazanımlar'!$D$21,IF(COUNTIF($D$61:L61,'Not Baremi ve Kazanımlar'!$D$22)=0,'Not Baremi ve Kazanımlar'!$D$22,IF(COUNTIF($D$61:L61,'Not Baremi ve Kazanımlar'!$D$23)=0,'Not Baremi ve Kazanımlar'!$D$23,IF(COUNTIF($D$61:L61,'Not Baremi ve Kazanımlar'!$D$24)=0,'Not Baremi ve Kazanımlar'!$D$24,IF(COUNTIF($D$61:L61,'Not Baremi ve Kazanımlar'!$D$25)=0,'Not Baremi ve Kazanımlar'!$D$25,IF(COUNTIF($D$61:L61,'Not Baremi ve Kazanımlar'!$D$26)=0,'Not Baremi ve Kazanımlar'!$D$26,IF(COUNTIF($D$61:L61,'Not Baremi ve Kazanımlar'!$D$27)=0,'Not Baremi ve Kazanımlar'!$D$27,IF(COUNTIF($D$61:L61,'Not Baremi ve Kazanımlar'!$D$28)=0,'Not Baremi ve Kazanımlar'!$D$28,IF(COUNTIF($D$61:L61,'Not Baremi ve Kazanımlar'!$D$29)=0,'Not Baremi ve Kazanımlar'!$D$29,IF(COUNTIF($D$61:L61,'Not Baremi ve Kazanımlar'!$D$30)=0,'Not Baremi ve Kazanımlar'!$D$30,IF(COUNTIF($D$61:L61,'Not Baremi ve Kazanımlar'!$D$31)=0,'Not Baremi ve Kazanımlar'!$D$31,IF(COUNTIF($D$61:L61,'Not Baremi ve Kazanımlar'!$D$32)=0,'Not Baremi ve Kazanımlar'!$D$32,""))))))))))))))))))))))))</f>
        <v/>
      </c>
      <c r="N61" s="75" t="str">
        <f>IF(N3="","",IF(COUNTIF($D$61:M61,'Not Baremi ve Kazanımlar'!$D$10)=0,'Not Baremi ve Kazanımlar'!$D$10,IF(COUNTIF($D$61:M61,'Not Baremi ve Kazanımlar'!$D$11)=0,'Not Baremi ve Kazanımlar'!$D$11,IF(COUNTIF($D$61:M61,'Not Baremi ve Kazanımlar'!$D$12)=0,'Not Baremi ve Kazanımlar'!$D$12,IF(COUNTIF($D$61:M61,'Not Baremi ve Kazanımlar'!$D$13)=0,'Not Baremi ve Kazanımlar'!$D$13,IF(COUNTIF($D$61:M61,'Not Baremi ve Kazanımlar'!$D$14)=0,'Not Baremi ve Kazanımlar'!$D$14,IF(COUNTIF($D$61:M61,'Not Baremi ve Kazanımlar'!$D$15)=0,'Not Baremi ve Kazanımlar'!$D$15,IF(COUNTIF($D$61:M61,'Not Baremi ve Kazanımlar'!$D$16)=0,'Not Baremi ve Kazanımlar'!$D$16,IF(COUNTIF($D$61:M61,'Not Baremi ve Kazanımlar'!$D$17)=0,'Not Baremi ve Kazanımlar'!$D$17,IF(COUNTIF($D$61:M61,'Not Baremi ve Kazanımlar'!$D$18)=0,'Not Baremi ve Kazanımlar'!$D$18,IF(COUNTIF($D$61:M61,'Not Baremi ve Kazanımlar'!$D$19)=0,'Not Baremi ve Kazanımlar'!$D$19,IF(COUNTIF($D$61:M61,'Not Baremi ve Kazanımlar'!$D$20)=0,'Not Baremi ve Kazanımlar'!$D$20,IF(COUNTIF($D$61:M61,'Not Baremi ve Kazanımlar'!$D$21)=0,'Not Baremi ve Kazanımlar'!$D$21,IF(COUNTIF($D$61:M61,'Not Baremi ve Kazanımlar'!$D$22)=0,'Not Baremi ve Kazanımlar'!$D$22,IF(COUNTIF($D$61:M61,'Not Baremi ve Kazanımlar'!$D$23)=0,'Not Baremi ve Kazanımlar'!$D$23,IF(COUNTIF($D$61:M61,'Not Baremi ve Kazanımlar'!$D$24)=0,'Not Baremi ve Kazanımlar'!$D$24,IF(COUNTIF($D$61:M61,'Not Baremi ve Kazanımlar'!$D$25)=0,'Not Baremi ve Kazanımlar'!$D$25,IF(COUNTIF($D$61:M61,'Not Baremi ve Kazanımlar'!$D$26)=0,'Not Baremi ve Kazanımlar'!$D$26,IF(COUNTIF($D$61:M61,'Not Baremi ve Kazanımlar'!$D$27)=0,'Not Baremi ve Kazanımlar'!$D$27,IF(COUNTIF($D$61:M61,'Not Baremi ve Kazanımlar'!$D$28)=0,'Not Baremi ve Kazanımlar'!$D$28,IF(COUNTIF($D$61:M61,'Not Baremi ve Kazanımlar'!$D$29)=0,'Not Baremi ve Kazanımlar'!$D$29,IF(COUNTIF($D$61:M61,'Not Baremi ve Kazanımlar'!$D$30)=0,'Not Baremi ve Kazanımlar'!$D$30,IF(COUNTIF($D$61:M61,'Not Baremi ve Kazanımlar'!$D$31)=0,'Not Baremi ve Kazanımlar'!$D$31,IF(COUNTIF($D$61:M61,'Not Baremi ve Kazanımlar'!$D$32)=0,'Not Baremi ve Kazanımlar'!$D$32,""))))))))))))))))))))))))</f>
        <v/>
      </c>
      <c r="O61" s="76" t="str">
        <f>IF(O3="","",IF(COUNTIF($D$61:N61,'Not Baremi ve Kazanımlar'!$D$10)=0,'Not Baremi ve Kazanımlar'!$D$10,IF(COUNTIF($D$61:N61,'Not Baremi ve Kazanımlar'!$D$11)=0,'Not Baremi ve Kazanımlar'!$D$11,IF(COUNTIF($D$61:N61,'Not Baremi ve Kazanımlar'!$D$12)=0,'Not Baremi ve Kazanımlar'!$D$12,IF(COUNTIF($D$61:N61,'Not Baremi ve Kazanımlar'!$D$13)=0,'Not Baremi ve Kazanımlar'!$D$13,IF(COUNTIF($D$61:N61,'Not Baremi ve Kazanımlar'!$D$14)=0,'Not Baremi ve Kazanımlar'!$D$14,IF(COUNTIF($D$61:N61,'Not Baremi ve Kazanımlar'!$D$15)=0,'Not Baremi ve Kazanımlar'!$D$15,IF(COUNTIF($D$61:N61,'Not Baremi ve Kazanımlar'!$D$16)=0,'Not Baremi ve Kazanımlar'!$D$16,IF(COUNTIF($D$61:N61,'Not Baremi ve Kazanımlar'!$D$17)=0,'Not Baremi ve Kazanımlar'!$D$17,IF(COUNTIF($D$61:N61,'Not Baremi ve Kazanımlar'!$D$18)=0,'Not Baremi ve Kazanımlar'!$D$18,IF(COUNTIF($D$61:N61,'Not Baremi ve Kazanımlar'!$D$19)=0,'Not Baremi ve Kazanımlar'!$D$19,IF(COUNTIF($D$61:N61,'Not Baremi ve Kazanımlar'!$D$20)=0,'Not Baremi ve Kazanımlar'!$D$20,IF(COUNTIF($D$61:N61,'Not Baremi ve Kazanımlar'!$D$21)=0,'Not Baremi ve Kazanımlar'!$D$21,IF(COUNTIF($D$61:N61,'Not Baremi ve Kazanımlar'!$D$22)=0,'Not Baremi ve Kazanımlar'!$D$22,IF(COUNTIF($D$61:N61,'Not Baremi ve Kazanımlar'!$D$23)=0,'Not Baremi ve Kazanımlar'!$D$23,IF(COUNTIF($D$61:N61,'Not Baremi ve Kazanımlar'!$D$24)=0,'Not Baremi ve Kazanımlar'!$D$24,IF(COUNTIF($D$61:N61,'Not Baremi ve Kazanımlar'!$D$25)=0,'Not Baremi ve Kazanımlar'!$D$25,IF(COUNTIF($D$61:N61,'Not Baremi ve Kazanımlar'!$D$26)=0,'Not Baremi ve Kazanımlar'!$D$26,IF(COUNTIF($D$61:N61,'Not Baremi ve Kazanımlar'!$D$27)=0,'Not Baremi ve Kazanımlar'!$D$27,IF(COUNTIF($D$61:N61,'Not Baremi ve Kazanımlar'!$D$28)=0,'Not Baremi ve Kazanımlar'!$D$28,IF(COUNTIF($D$61:N61,'Not Baremi ve Kazanımlar'!$D$29)=0,'Not Baremi ve Kazanımlar'!$D$29,IF(COUNTIF($D$61:N61,'Not Baremi ve Kazanımlar'!$D$30)=0,'Not Baremi ve Kazanımlar'!$D$30,IF(COUNTIF($D$61:N61,'Not Baremi ve Kazanımlar'!$D$31)=0,'Not Baremi ve Kazanımlar'!$D$31,IF(COUNTIF($D$61:N61,'Not Baremi ve Kazanımlar'!$D$32)=0,'Not Baremi ve Kazanımlar'!$D$32,""))))))))))))))))))))))))</f>
        <v/>
      </c>
      <c r="P61" s="75" t="str">
        <f>IF(P3="","",IF(COUNTIF($D$61:O61,'Not Baremi ve Kazanımlar'!$D$10)=0,'Not Baremi ve Kazanımlar'!$D$10,IF(COUNTIF($D$61:O61,'Not Baremi ve Kazanımlar'!$D$11)=0,'Not Baremi ve Kazanımlar'!$D$11,IF(COUNTIF($D$61:O61,'Not Baremi ve Kazanımlar'!$D$12)=0,'Not Baremi ve Kazanımlar'!$D$12,IF(COUNTIF($D$61:O61,'Not Baremi ve Kazanımlar'!$D$13)=0,'Not Baremi ve Kazanımlar'!$D$13,IF(COUNTIF($D$61:O61,'Not Baremi ve Kazanımlar'!$D$14)=0,'Not Baremi ve Kazanımlar'!$D$14,IF(COUNTIF($D$61:O61,'Not Baremi ve Kazanımlar'!$D$15)=0,'Not Baremi ve Kazanımlar'!$D$15,IF(COUNTIF($D$61:O61,'Not Baremi ve Kazanımlar'!$D$16)=0,'Not Baremi ve Kazanımlar'!$D$16,IF(COUNTIF($D$61:O61,'Not Baremi ve Kazanımlar'!$D$17)=0,'Not Baremi ve Kazanımlar'!$D$17,IF(COUNTIF($D$61:O61,'Not Baremi ve Kazanımlar'!$D$18)=0,'Not Baremi ve Kazanımlar'!$D$18,IF(COUNTIF($D$61:O61,'Not Baremi ve Kazanımlar'!$D$19)=0,'Not Baremi ve Kazanımlar'!$D$19,IF(COUNTIF($D$61:O61,'Not Baremi ve Kazanımlar'!$D$20)=0,'Not Baremi ve Kazanımlar'!$D$20,IF(COUNTIF($D$61:O61,'Not Baremi ve Kazanımlar'!$D$21)=0,'Not Baremi ve Kazanımlar'!$D$21,IF(COUNTIF($D$61:O61,'Not Baremi ve Kazanımlar'!$D$22)=0,'Not Baremi ve Kazanımlar'!$D$22,IF(COUNTIF($D$61:O61,'Not Baremi ve Kazanımlar'!$D$23)=0,'Not Baremi ve Kazanımlar'!$D$23,IF(COUNTIF($D$61:O61,'Not Baremi ve Kazanımlar'!$D$24)=0,'Not Baremi ve Kazanımlar'!$D$24,IF(COUNTIF($D$61:O61,'Not Baremi ve Kazanımlar'!$D$25)=0,'Not Baremi ve Kazanımlar'!$D$25,IF(COUNTIF($D$61:O61,'Not Baremi ve Kazanımlar'!$D$26)=0,'Not Baremi ve Kazanımlar'!$D$26,IF(COUNTIF($D$61:O61,'Not Baremi ve Kazanımlar'!$D$27)=0,'Not Baremi ve Kazanımlar'!$D$27,IF(COUNTIF($D$61:O61,'Not Baremi ve Kazanımlar'!$D$28)=0,'Not Baremi ve Kazanımlar'!$D$28,IF(COUNTIF($D$61:O61,'Not Baremi ve Kazanımlar'!$D$29)=0,'Not Baremi ve Kazanımlar'!$D$29,IF(COUNTIF($D$61:O61,'Not Baremi ve Kazanımlar'!$D$30)=0,'Not Baremi ve Kazanımlar'!$D$30,IF(COUNTIF($D$61:O61,'Not Baremi ve Kazanımlar'!$D$31)=0,'Not Baremi ve Kazanımlar'!$D$31,IF(COUNTIF($D$61:O61,'Not Baremi ve Kazanımlar'!$D$32)=0,'Not Baremi ve Kazanımlar'!$D$32,""))))))))))))))))))))))))</f>
        <v/>
      </c>
      <c r="Q61" s="76" t="str">
        <f>IF(Q3="","",IF(COUNTIF($D$61:P61,'Not Baremi ve Kazanımlar'!$D$10)=0,'Not Baremi ve Kazanımlar'!$D$10,IF(COUNTIF($D$61:P61,'Not Baremi ve Kazanımlar'!$D$11)=0,'Not Baremi ve Kazanımlar'!$D$11,IF(COUNTIF($D$61:P61,'Not Baremi ve Kazanımlar'!$D$12)=0,'Not Baremi ve Kazanımlar'!$D$12,IF(COUNTIF($D$61:P61,'Not Baremi ve Kazanımlar'!$D$13)=0,'Not Baremi ve Kazanımlar'!$D$13,IF(COUNTIF($D$61:P61,'Not Baremi ve Kazanımlar'!$D$14)=0,'Not Baremi ve Kazanımlar'!$D$14,IF(COUNTIF($D$61:P61,'Not Baremi ve Kazanımlar'!$D$15)=0,'Not Baremi ve Kazanımlar'!$D$15,IF(COUNTIF($D$61:P61,'Not Baremi ve Kazanımlar'!$D$16)=0,'Not Baremi ve Kazanımlar'!$D$16,IF(COUNTIF($D$61:P61,'Not Baremi ve Kazanımlar'!$D$17)=0,'Not Baremi ve Kazanımlar'!$D$17,IF(COUNTIF($D$61:P61,'Not Baremi ve Kazanımlar'!$D$18)=0,'Not Baremi ve Kazanımlar'!$D$18,IF(COUNTIF($D$61:P61,'Not Baremi ve Kazanımlar'!$D$19)=0,'Not Baremi ve Kazanımlar'!$D$19,IF(COUNTIF($D$61:P61,'Not Baremi ve Kazanımlar'!$D$20)=0,'Not Baremi ve Kazanımlar'!$D$20,IF(COUNTIF($D$61:P61,'Not Baremi ve Kazanımlar'!$D$21)=0,'Not Baremi ve Kazanımlar'!$D$21,IF(COUNTIF($D$61:P61,'Not Baremi ve Kazanımlar'!$D$22)=0,'Not Baremi ve Kazanımlar'!$D$22,IF(COUNTIF($D$61:P61,'Not Baremi ve Kazanımlar'!$D$23)=0,'Not Baremi ve Kazanımlar'!$D$23,IF(COUNTIF($D$61:P61,'Not Baremi ve Kazanımlar'!$D$24)=0,'Not Baremi ve Kazanımlar'!$D$24,IF(COUNTIF($D$61:P61,'Not Baremi ve Kazanımlar'!$D$25)=0,'Not Baremi ve Kazanımlar'!$D$25,IF(COUNTIF($D$61:P61,'Not Baremi ve Kazanımlar'!$D$26)=0,'Not Baremi ve Kazanımlar'!$D$26,IF(COUNTIF($D$61:P61,'Not Baremi ve Kazanımlar'!$D$27)=0,'Not Baremi ve Kazanımlar'!$D$27,IF(COUNTIF($D$61:P61,'Not Baremi ve Kazanımlar'!$D$28)=0,'Not Baremi ve Kazanımlar'!$D$28,IF(COUNTIF($D$61:P61,'Not Baremi ve Kazanımlar'!$D$29)=0,'Not Baremi ve Kazanımlar'!$D$29,IF(COUNTIF($D$61:P61,'Not Baremi ve Kazanımlar'!$D$30)=0,'Not Baremi ve Kazanımlar'!$D$30,IF(COUNTIF($D$61:P61,'Not Baremi ve Kazanımlar'!$D$31)=0,'Not Baremi ve Kazanımlar'!$D$31,IF(COUNTIF($D$61:P61,'Not Baremi ve Kazanımlar'!$D$32)=0,'Not Baremi ve Kazanımlar'!$D$32,""))))))))))))))))))))))))</f>
        <v/>
      </c>
      <c r="R61" s="75" t="str">
        <f>IF(R3="","",IF(COUNTIF($D$61:Q61,'Not Baremi ve Kazanımlar'!$D$10)=0,'Not Baremi ve Kazanımlar'!$D$10,IF(COUNTIF($D$61:Q61,'Not Baremi ve Kazanımlar'!$D$11)=0,'Not Baremi ve Kazanımlar'!$D$11,IF(COUNTIF($D$61:Q61,'Not Baremi ve Kazanımlar'!$D$12)=0,'Not Baremi ve Kazanımlar'!$D$12,IF(COUNTIF($D$61:Q61,'Not Baremi ve Kazanımlar'!$D$13)=0,'Not Baremi ve Kazanımlar'!$D$13,IF(COUNTIF($D$61:Q61,'Not Baremi ve Kazanımlar'!$D$14)=0,'Not Baremi ve Kazanımlar'!$D$14,IF(COUNTIF($D$61:Q61,'Not Baremi ve Kazanımlar'!$D$15)=0,'Not Baremi ve Kazanımlar'!$D$15,IF(COUNTIF($D$61:Q61,'Not Baremi ve Kazanımlar'!$D$16)=0,'Not Baremi ve Kazanımlar'!$D$16,IF(COUNTIF($D$61:Q61,'Not Baremi ve Kazanımlar'!$D$17)=0,'Not Baremi ve Kazanımlar'!$D$17,IF(COUNTIF($D$61:Q61,'Not Baremi ve Kazanımlar'!$D$18)=0,'Not Baremi ve Kazanımlar'!$D$18,IF(COUNTIF($D$61:Q61,'Not Baremi ve Kazanımlar'!$D$19)=0,'Not Baremi ve Kazanımlar'!$D$19,IF(COUNTIF($D$61:Q61,'Not Baremi ve Kazanımlar'!$D$20)=0,'Not Baremi ve Kazanımlar'!$D$20,IF(COUNTIF($D$61:Q61,'Not Baremi ve Kazanımlar'!$D$21)=0,'Not Baremi ve Kazanımlar'!$D$21,IF(COUNTIF($D$61:Q61,'Not Baremi ve Kazanımlar'!$D$22)=0,'Not Baremi ve Kazanımlar'!$D$22,IF(COUNTIF($D$61:Q61,'Not Baremi ve Kazanımlar'!$D$23)=0,'Not Baremi ve Kazanımlar'!$D$23,IF(COUNTIF($D$61:Q61,'Not Baremi ve Kazanımlar'!$D$24)=0,'Not Baremi ve Kazanımlar'!$D$24,IF(COUNTIF($D$61:Q61,'Not Baremi ve Kazanımlar'!$D$25)=0,'Not Baremi ve Kazanımlar'!$D$25,IF(COUNTIF($D$61:Q61,'Not Baremi ve Kazanımlar'!$D$26)=0,'Not Baremi ve Kazanımlar'!$D$26,IF(COUNTIF($D$61:Q61,'Not Baremi ve Kazanımlar'!$D$27)=0,'Not Baremi ve Kazanımlar'!$D$27,IF(COUNTIF($D$61:Q61,'Not Baremi ve Kazanımlar'!$D$28)=0,'Not Baremi ve Kazanımlar'!$D$28,IF(COUNTIF($D$61:Q61,'Not Baremi ve Kazanımlar'!$D$29)=0,'Not Baremi ve Kazanımlar'!$D$29,IF(COUNTIF($D$61:Q61,'Not Baremi ve Kazanımlar'!$D$30)=0,'Not Baremi ve Kazanımlar'!$D$30,IF(COUNTIF($D$61:Q61,'Not Baremi ve Kazanımlar'!$D$31)=0,'Not Baremi ve Kazanımlar'!$D$31,IF(COUNTIF($D$61:Q61,'Not Baremi ve Kazanımlar'!$D$32)=0,'Not Baremi ve Kazanımlar'!$D$32,""))))))))))))))))))))))))</f>
        <v/>
      </c>
      <c r="S61" s="76" t="str">
        <f>IF(S3="","",IF(COUNTIF($D$61:R61,'Not Baremi ve Kazanımlar'!$D$10)=0,'Not Baremi ve Kazanımlar'!$D$10,IF(COUNTIF($D$61:R61,'Not Baremi ve Kazanımlar'!$D$11)=0,'Not Baremi ve Kazanımlar'!$D$11,IF(COUNTIF($D$61:R61,'Not Baremi ve Kazanımlar'!$D$12)=0,'Not Baremi ve Kazanımlar'!$D$12,IF(COUNTIF($D$61:R61,'Not Baremi ve Kazanımlar'!$D$13)=0,'Not Baremi ve Kazanımlar'!$D$13,IF(COUNTIF($D$61:R61,'Not Baremi ve Kazanımlar'!$D$14)=0,'Not Baremi ve Kazanımlar'!$D$14,IF(COUNTIF($D$61:R61,'Not Baremi ve Kazanımlar'!$D$15)=0,'Not Baremi ve Kazanımlar'!$D$15,IF(COUNTIF($D$61:R61,'Not Baremi ve Kazanımlar'!$D$16)=0,'Not Baremi ve Kazanımlar'!$D$16,IF(COUNTIF($D$61:R61,'Not Baremi ve Kazanımlar'!$D$17)=0,'Not Baremi ve Kazanımlar'!$D$17,IF(COUNTIF($D$61:R61,'Not Baremi ve Kazanımlar'!$D$18)=0,'Not Baremi ve Kazanımlar'!$D$18,IF(COUNTIF($D$61:R61,'Not Baremi ve Kazanımlar'!$D$19)=0,'Not Baremi ve Kazanımlar'!$D$19,IF(COUNTIF($D$61:R61,'Not Baremi ve Kazanımlar'!$D$20)=0,'Not Baremi ve Kazanımlar'!$D$20,IF(COUNTIF($D$61:R61,'Not Baremi ve Kazanımlar'!$D$21)=0,'Not Baremi ve Kazanımlar'!$D$21,IF(COUNTIF($D$61:R61,'Not Baremi ve Kazanımlar'!$D$22)=0,'Not Baremi ve Kazanımlar'!$D$22,IF(COUNTIF($D$61:R61,'Not Baremi ve Kazanımlar'!$D$23)=0,'Not Baremi ve Kazanımlar'!$D$23,IF(COUNTIF($D$61:R61,'Not Baremi ve Kazanımlar'!$D$24)=0,'Not Baremi ve Kazanımlar'!$D$24,IF(COUNTIF($D$61:R61,'Not Baremi ve Kazanımlar'!$D$25)=0,'Not Baremi ve Kazanımlar'!$D$25,IF(COUNTIF($D$61:R61,'Not Baremi ve Kazanımlar'!$D$26)=0,'Not Baremi ve Kazanımlar'!$D$26,IF(COUNTIF($D$61:R61,'Not Baremi ve Kazanımlar'!$D$27)=0,'Not Baremi ve Kazanımlar'!$D$27,IF(COUNTIF($D$61:R61,'Not Baremi ve Kazanımlar'!$D$28)=0,'Not Baremi ve Kazanımlar'!$D$28,IF(COUNTIF($D$61:R61,'Not Baremi ve Kazanımlar'!$D$29)=0,'Not Baremi ve Kazanımlar'!$D$29,IF(COUNTIF($D$61:R61,'Not Baremi ve Kazanımlar'!$D$30)=0,'Not Baremi ve Kazanımlar'!$D$30,IF(COUNTIF($D$61:R61,'Not Baremi ve Kazanımlar'!$D$31)=0,'Not Baremi ve Kazanımlar'!$D$31,IF(COUNTIF($D$61:R61,'Not Baremi ve Kazanımlar'!$D$32)=0,'Not Baremi ve Kazanımlar'!$D$32,""))))))))))))))))))))))))</f>
        <v/>
      </c>
      <c r="T61" s="75" t="str">
        <f>IF(T3="","",IF(COUNTIF($D$61:S61,'Not Baremi ve Kazanımlar'!$D$10)=0,'Not Baremi ve Kazanımlar'!$D$10,IF(COUNTIF($D$61:S61,'Not Baremi ve Kazanımlar'!$D$11)=0,'Not Baremi ve Kazanımlar'!$D$11,IF(COUNTIF($D$61:S61,'Not Baremi ve Kazanımlar'!$D$12)=0,'Not Baremi ve Kazanımlar'!$D$12,IF(COUNTIF($D$61:S61,'Not Baremi ve Kazanımlar'!$D$13)=0,'Not Baremi ve Kazanımlar'!$D$13,IF(COUNTIF($D$61:S61,'Not Baremi ve Kazanımlar'!$D$14)=0,'Not Baremi ve Kazanımlar'!$D$14,IF(COUNTIF($D$61:S61,'Not Baremi ve Kazanımlar'!$D$15)=0,'Not Baremi ve Kazanımlar'!$D$15,IF(COUNTIF($D$61:S61,'Not Baremi ve Kazanımlar'!$D$16)=0,'Not Baremi ve Kazanımlar'!$D$16,IF(COUNTIF($D$61:S61,'Not Baremi ve Kazanımlar'!$D$17)=0,'Not Baremi ve Kazanımlar'!$D$17,IF(COUNTIF($D$61:S61,'Not Baremi ve Kazanımlar'!$D$18)=0,'Not Baremi ve Kazanımlar'!$D$18,IF(COUNTIF($D$61:S61,'Not Baremi ve Kazanımlar'!$D$19)=0,'Not Baremi ve Kazanımlar'!$D$19,IF(COUNTIF($D$61:S61,'Not Baremi ve Kazanımlar'!$D$20)=0,'Not Baremi ve Kazanımlar'!$D$20,IF(COUNTIF($D$61:S61,'Not Baremi ve Kazanımlar'!$D$21)=0,'Not Baremi ve Kazanımlar'!$D$21,IF(COUNTIF($D$61:S61,'Not Baremi ve Kazanımlar'!$D$22)=0,'Not Baremi ve Kazanımlar'!$D$22,IF(COUNTIF($D$61:S61,'Not Baremi ve Kazanımlar'!$D$23)=0,'Not Baremi ve Kazanımlar'!$D$23,IF(COUNTIF($D$61:S61,'Not Baremi ve Kazanımlar'!$D$24)=0,'Not Baremi ve Kazanımlar'!$D$24,IF(COUNTIF($D$61:S61,'Not Baremi ve Kazanımlar'!$D$25)=0,'Not Baremi ve Kazanımlar'!$D$25,IF(COUNTIF($D$61:S61,'Not Baremi ve Kazanımlar'!$D$26)=0,'Not Baremi ve Kazanımlar'!$D$26,IF(COUNTIF($D$61:S61,'Not Baremi ve Kazanımlar'!$D$27)=0,'Not Baremi ve Kazanımlar'!$D$27,IF(COUNTIF($D$61:S61,'Not Baremi ve Kazanımlar'!$D$28)=0,'Not Baremi ve Kazanımlar'!$D$28,IF(COUNTIF($D$61:S61,'Not Baremi ve Kazanımlar'!$D$29)=0,'Not Baremi ve Kazanımlar'!$D$29,IF(COUNTIF($D$61:S61,'Not Baremi ve Kazanımlar'!$D$30)=0,'Not Baremi ve Kazanımlar'!$D$30,IF(COUNTIF($D$61:S61,'Not Baremi ve Kazanımlar'!$D$31)=0,'Not Baremi ve Kazanımlar'!$D$31,IF(COUNTIF($D$61:S61,'Not Baremi ve Kazanımlar'!$D$32)=0,'Not Baremi ve Kazanımlar'!$D$32,""))))))))))))))))))))))))</f>
        <v/>
      </c>
      <c r="U61" s="76" t="str">
        <f>IF(U3="","",IF(COUNTIF($D$61:T61,'Not Baremi ve Kazanımlar'!$D$10)=0,'Not Baremi ve Kazanımlar'!$D$10,IF(COUNTIF($D$61:T61,'Not Baremi ve Kazanımlar'!$D$11)=0,'Not Baremi ve Kazanımlar'!$D$11,IF(COUNTIF($D$61:T61,'Not Baremi ve Kazanımlar'!$D$12)=0,'Not Baremi ve Kazanımlar'!$D$12,IF(COUNTIF($D$61:T61,'Not Baremi ve Kazanımlar'!$D$13)=0,'Not Baremi ve Kazanımlar'!$D$13,IF(COUNTIF($D$61:T61,'Not Baremi ve Kazanımlar'!$D$14)=0,'Not Baremi ve Kazanımlar'!$D$14,IF(COUNTIF($D$61:T61,'Not Baremi ve Kazanımlar'!$D$15)=0,'Not Baremi ve Kazanımlar'!$D$15,IF(COUNTIF($D$61:T61,'Not Baremi ve Kazanımlar'!$D$16)=0,'Not Baremi ve Kazanımlar'!$D$16,IF(COUNTIF($D$61:T61,'Not Baremi ve Kazanımlar'!$D$17)=0,'Not Baremi ve Kazanımlar'!$D$17,IF(COUNTIF($D$61:T61,'Not Baremi ve Kazanımlar'!$D$18)=0,'Not Baremi ve Kazanımlar'!$D$18,IF(COUNTIF($D$61:T61,'Not Baremi ve Kazanımlar'!$D$19)=0,'Not Baremi ve Kazanımlar'!$D$19,IF(COUNTIF($D$61:T61,'Not Baremi ve Kazanımlar'!$D$20)=0,'Not Baremi ve Kazanımlar'!$D$20,IF(COUNTIF($D$61:T61,'Not Baremi ve Kazanımlar'!$D$21)=0,'Not Baremi ve Kazanımlar'!$D$21,IF(COUNTIF($D$61:T61,'Not Baremi ve Kazanımlar'!$D$22)=0,'Not Baremi ve Kazanımlar'!$D$22,IF(COUNTIF($D$61:T61,'Not Baremi ve Kazanımlar'!$D$23)=0,'Not Baremi ve Kazanımlar'!$D$23,IF(COUNTIF($D$61:T61,'Not Baremi ve Kazanımlar'!$D$24)=0,'Not Baremi ve Kazanımlar'!$D$24,IF(COUNTIF($D$61:T61,'Not Baremi ve Kazanımlar'!$D$25)=0,'Not Baremi ve Kazanımlar'!$D$25,IF(COUNTIF($D$61:T61,'Not Baremi ve Kazanımlar'!$D$26)=0,'Not Baremi ve Kazanımlar'!$D$26,IF(COUNTIF($D$61:T61,'Not Baremi ve Kazanımlar'!$D$27)=0,'Not Baremi ve Kazanımlar'!$D$27,IF(COUNTIF($D$61:T61,'Not Baremi ve Kazanımlar'!$D$28)=0,'Not Baremi ve Kazanımlar'!$D$28,IF(COUNTIF($D$61:T61,'Not Baremi ve Kazanımlar'!$D$29)=0,'Not Baremi ve Kazanımlar'!$D$29,IF(COUNTIF($D$61:T61,'Not Baremi ve Kazanımlar'!$D$30)=0,'Not Baremi ve Kazanımlar'!$D$30,IF(COUNTIF($D$61:T61,'Not Baremi ve Kazanımlar'!$D$31)=0,'Not Baremi ve Kazanımlar'!$D$31,IF(COUNTIF($D$61:T61,'Not Baremi ve Kazanımlar'!$D$32)=0,'Not Baremi ve Kazanımlar'!$D$32,""))))))))))))))))))))))))</f>
        <v/>
      </c>
      <c r="V61" s="75" t="str">
        <f>IF(V3="","",IF(COUNTIF($D$61:U61,'Not Baremi ve Kazanımlar'!$D$10)=0,'Not Baremi ve Kazanımlar'!$D$10,IF(COUNTIF($D$61:U61,'Not Baremi ve Kazanımlar'!$D$11)=0,'Not Baremi ve Kazanımlar'!$D$11,IF(COUNTIF($D$61:U61,'Not Baremi ve Kazanımlar'!$D$12)=0,'Not Baremi ve Kazanımlar'!$D$12,IF(COUNTIF($D$61:U61,'Not Baremi ve Kazanımlar'!$D$13)=0,'Not Baremi ve Kazanımlar'!$D$13,IF(COUNTIF($D$61:U61,'Not Baremi ve Kazanımlar'!$D$14)=0,'Not Baremi ve Kazanımlar'!$D$14,IF(COUNTIF($D$61:U61,'Not Baremi ve Kazanımlar'!$D$15)=0,'Not Baremi ve Kazanımlar'!$D$15,IF(COUNTIF($D$61:U61,'Not Baremi ve Kazanımlar'!$D$16)=0,'Not Baremi ve Kazanımlar'!$D$16,IF(COUNTIF($D$61:U61,'Not Baremi ve Kazanımlar'!$D$17)=0,'Not Baremi ve Kazanımlar'!$D$17,IF(COUNTIF($D$61:U61,'Not Baremi ve Kazanımlar'!$D$18)=0,'Not Baremi ve Kazanımlar'!$D$18,IF(COUNTIF($D$61:U61,'Not Baremi ve Kazanımlar'!$D$19)=0,'Not Baremi ve Kazanımlar'!$D$19,IF(COUNTIF($D$61:U61,'Not Baremi ve Kazanımlar'!$D$20)=0,'Not Baremi ve Kazanımlar'!$D$20,IF(COUNTIF($D$61:U61,'Not Baremi ve Kazanımlar'!$D$21)=0,'Not Baremi ve Kazanımlar'!$D$21,IF(COUNTIF($D$61:U61,'Not Baremi ve Kazanımlar'!$D$22)=0,'Not Baremi ve Kazanımlar'!$D$22,IF(COUNTIF($D$61:U61,'Not Baremi ve Kazanımlar'!$D$23)=0,'Not Baremi ve Kazanımlar'!$D$23,IF(COUNTIF($D$61:U61,'Not Baremi ve Kazanımlar'!$D$24)=0,'Not Baremi ve Kazanımlar'!$D$24,IF(COUNTIF($D$61:U61,'Not Baremi ve Kazanımlar'!$D$25)=0,'Not Baremi ve Kazanımlar'!$D$25,IF(COUNTIF($D$61:U61,'Not Baremi ve Kazanımlar'!$D$26)=0,'Not Baremi ve Kazanımlar'!$D$26,IF(COUNTIF($D$61:U61,'Not Baremi ve Kazanımlar'!$D$27)=0,'Not Baremi ve Kazanımlar'!$D$27,IF(COUNTIF($D$61:U61,'Not Baremi ve Kazanımlar'!$D$28)=0,'Not Baremi ve Kazanımlar'!$D$28,IF(COUNTIF($D$61:U61,'Not Baremi ve Kazanımlar'!$D$29)=0,'Not Baremi ve Kazanımlar'!$D$29,IF(COUNTIF($D$61:U61,'Not Baremi ve Kazanımlar'!$D$30)=0,'Not Baremi ve Kazanımlar'!$D$30,IF(COUNTIF($D$61:U61,'Not Baremi ve Kazanımlar'!$D$31)=0,'Not Baremi ve Kazanımlar'!$D$31,IF(COUNTIF($D$61:U61,'Not Baremi ve Kazanımlar'!$D$32)=0,'Not Baremi ve Kazanımlar'!$D$32,""))))))))))))))))))))))))</f>
        <v/>
      </c>
      <c r="W61" s="76" t="str">
        <f>IF(W3="","",IF(COUNTIF($D$61:V61,'Not Baremi ve Kazanımlar'!$D$10)=0,'Not Baremi ve Kazanımlar'!$D$10,IF(COUNTIF($D$61:V61,'Not Baremi ve Kazanımlar'!$D$11)=0,'Not Baremi ve Kazanımlar'!$D$11,IF(COUNTIF($D$61:V61,'Not Baremi ve Kazanımlar'!$D$12)=0,'Not Baremi ve Kazanımlar'!$D$12,IF(COUNTIF($D$61:V61,'Not Baremi ve Kazanımlar'!$D$13)=0,'Not Baremi ve Kazanımlar'!$D$13,IF(COUNTIF($D$61:V61,'Not Baremi ve Kazanımlar'!$D$14)=0,'Not Baremi ve Kazanımlar'!$D$14,IF(COUNTIF($D$61:V61,'Not Baremi ve Kazanımlar'!$D$15)=0,'Not Baremi ve Kazanımlar'!$D$15,IF(COUNTIF($D$61:V61,'Not Baremi ve Kazanımlar'!$D$16)=0,'Not Baremi ve Kazanımlar'!$D$16,IF(COUNTIF($D$61:V61,'Not Baremi ve Kazanımlar'!$D$17)=0,'Not Baremi ve Kazanımlar'!$D$17,IF(COUNTIF($D$61:V61,'Not Baremi ve Kazanımlar'!$D$18)=0,'Not Baremi ve Kazanımlar'!$D$18,IF(COUNTIF($D$61:V61,'Not Baremi ve Kazanımlar'!$D$19)=0,'Not Baremi ve Kazanımlar'!$D$19,IF(COUNTIF($D$61:V61,'Not Baremi ve Kazanımlar'!$D$20)=0,'Not Baremi ve Kazanımlar'!$D$20,IF(COUNTIF($D$61:V61,'Not Baremi ve Kazanımlar'!$D$21)=0,'Not Baremi ve Kazanımlar'!$D$21,IF(COUNTIF($D$61:V61,'Not Baremi ve Kazanımlar'!$D$22)=0,'Not Baremi ve Kazanımlar'!$D$22,IF(COUNTIF($D$61:V61,'Not Baremi ve Kazanımlar'!$D$23)=0,'Not Baremi ve Kazanımlar'!$D$23,IF(COUNTIF($D$61:V61,'Not Baremi ve Kazanımlar'!$D$24)=0,'Not Baremi ve Kazanımlar'!$D$24,IF(COUNTIF($D$61:V61,'Not Baremi ve Kazanımlar'!$D$25)=0,'Not Baremi ve Kazanımlar'!$D$25,IF(COUNTIF($D$61:V61,'Not Baremi ve Kazanımlar'!$D$26)=0,'Not Baremi ve Kazanımlar'!$D$26,IF(COUNTIF($D$61:V61,'Not Baremi ve Kazanımlar'!$D$27)=0,'Not Baremi ve Kazanımlar'!$D$27,IF(COUNTIF($D$61:V61,'Not Baremi ve Kazanımlar'!$D$28)=0,'Not Baremi ve Kazanımlar'!$D$28,IF(COUNTIF($D$61:V61,'Not Baremi ve Kazanımlar'!$D$29)=0,'Not Baremi ve Kazanımlar'!$D$29,IF(COUNTIF($D$61:V61,'Not Baremi ve Kazanımlar'!$D$30)=0,'Not Baremi ve Kazanımlar'!$D$30,IF(COUNTIF($D$61:V61,'Not Baremi ve Kazanımlar'!$D$31)=0,'Not Baremi ve Kazanımlar'!$D$31,IF(COUNTIF($D$61:V61,'Not Baremi ve Kazanımlar'!$D$32)=0,'Not Baremi ve Kazanımlar'!$D$32,""))))))))))))))))))))))))</f>
        <v/>
      </c>
      <c r="X61" s="75" t="str">
        <f>IF(X3="","",IF(COUNTIF($D$61:W61,'Not Baremi ve Kazanımlar'!$D$10)=0,'Not Baremi ve Kazanımlar'!$D$10,IF(COUNTIF($D$61:W61,'Not Baremi ve Kazanımlar'!$D$11)=0,'Not Baremi ve Kazanımlar'!$D$11,IF(COUNTIF($D$61:W61,'Not Baremi ve Kazanımlar'!$D$12)=0,'Not Baremi ve Kazanımlar'!$D$12,IF(COUNTIF($D$61:W61,'Not Baremi ve Kazanımlar'!$D$13)=0,'Not Baremi ve Kazanımlar'!$D$13,IF(COUNTIF($D$61:W61,'Not Baremi ve Kazanımlar'!$D$14)=0,'Not Baremi ve Kazanımlar'!$D$14,IF(COUNTIF($D$61:W61,'Not Baremi ve Kazanımlar'!$D$15)=0,'Not Baremi ve Kazanımlar'!$D$15,IF(COUNTIF($D$61:W61,'Not Baremi ve Kazanımlar'!$D$16)=0,'Not Baremi ve Kazanımlar'!$D$16,IF(COUNTIF($D$61:W61,'Not Baremi ve Kazanımlar'!$D$17)=0,'Not Baremi ve Kazanımlar'!$D$17,IF(COUNTIF($D$61:W61,'Not Baremi ve Kazanımlar'!$D$18)=0,'Not Baremi ve Kazanımlar'!$D$18,IF(COUNTIF($D$61:W61,'Not Baremi ve Kazanımlar'!$D$19)=0,'Not Baremi ve Kazanımlar'!$D$19,IF(COUNTIF($D$61:W61,'Not Baremi ve Kazanımlar'!$D$20)=0,'Not Baremi ve Kazanımlar'!$D$20,IF(COUNTIF($D$61:W61,'Not Baremi ve Kazanımlar'!$D$21)=0,'Not Baremi ve Kazanımlar'!$D$21,IF(COUNTIF($D$61:W61,'Not Baremi ve Kazanımlar'!$D$22)=0,'Not Baremi ve Kazanımlar'!$D$22,IF(COUNTIF($D$61:W61,'Not Baremi ve Kazanımlar'!$D$23)=0,'Not Baremi ve Kazanımlar'!$D$23,IF(COUNTIF($D$61:W61,'Not Baremi ve Kazanımlar'!$D$24)=0,'Not Baremi ve Kazanımlar'!$D$24,IF(COUNTIF($D$61:W61,'Not Baremi ve Kazanımlar'!$D$25)=0,'Not Baremi ve Kazanımlar'!$D$25,IF(COUNTIF($D$61:W61,'Not Baremi ve Kazanımlar'!$D$26)=0,'Not Baremi ve Kazanımlar'!$D$26,IF(COUNTIF($D$61:W61,'Not Baremi ve Kazanımlar'!$D$27)=0,'Not Baremi ve Kazanımlar'!$D$27,IF(COUNTIF($D$61:W61,'Not Baremi ve Kazanımlar'!$D$28)=0,'Not Baremi ve Kazanımlar'!$D$28,IF(COUNTIF($D$61:W61,'Not Baremi ve Kazanımlar'!$D$29)=0,'Not Baremi ve Kazanımlar'!$D$29,IF(COUNTIF($D$61:W61,'Not Baremi ve Kazanımlar'!$D$30)=0,'Not Baremi ve Kazanımlar'!$D$30,IF(COUNTIF($D$61:W61,'Not Baremi ve Kazanımlar'!$D$31)=0,'Not Baremi ve Kazanımlar'!$D$31,IF(COUNTIF($D$61:W61,'Not Baremi ve Kazanımlar'!$D$32)=0,'Not Baremi ve Kazanımlar'!$D$32,""))))))))))))))))))))))))</f>
        <v/>
      </c>
      <c r="Y61" s="76" t="str">
        <f>IF(Y3="","",IF(COUNTIF($D$61:X61,'Not Baremi ve Kazanımlar'!$D$10)=0,'Not Baremi ve Kazanımlar'!$D$10,IF(COUNTIF($D$61:X61,'Not Baremi ve Kazanımlar'!$D$11)=0,'Not Baremi ve Kazanımlar'!$D$11,IF(COUNTIF($D$61:X61,'Not Baremi ve Kazanımlar'!$D$12)=0,'Not Baremi ve Kazanımlar'!$D$12,IF(COUNTIF($D$61:X61,'Not Baremi ve Kazanımlar'!$D$13)=0,'Not Baremi ve Kazanımlar'!$D$13,IF(COUNTIF($D$61:X61,'Not Baremi ve Kazanımlar'!$D$14)=0,'Not Baremi ve Kazanımlar'!$D$14,IF(COUNTIF($D$61:X61,'Not Baremi ve Kazanımlar'!$D$15)=0,'Not Baremi ve Kazanımlar'!$D$15,IF(COUNTIF($D$61:X61,'Not Baremi ve Kazanımlar'!$D$16)=0,'Not Baremi ve Kazanımlar'!$D$16,IF(COUNTIF($D$61:X61,'Not Baremi ve Kazanımlar'!$D$17)=0,'Not Baremi ve Kazanımlar'!$D$17,IF(COUNTIF($D$61:X61,'Not Baremi ve Kazanımlar'!$D$18)=0,'Not Baremi ve Kazanımlar'!$D$18,IF(COUNTIF($D$61:X61,'Not Baremi ve Kazanımlar'!$D$19)=0,'Not Baremi ve Kazanımlar'!$D$19,IF(COUNTIF($D$61:X61,'Not Baremi ve Kazanımlar'!$D$20)=0,'Not Baremi ve Kazanımlar'!$D$20,IF(COUNTIF($D$61:X61,'Not Baremi ve Kazanımlar'!$D$21)=0,'Not Baremi ve Kazanımlar'!$D$21,IF(COUNTIF($D$61:X61,'Not Baremi ve Kazanımlar'!$D$22)=0,'Not Baremi ve Kazanımlar'!$D$22,IF(COUNTIF($D$61:X61,'Not Baremi ve Kazanımlar'!$D$23)=0,'Not Baremi ve Kazanımlar'!$D$23,IF(COUNTIF($D$61:X61,'Not Baremi ve Kazanımlar'!$D$24)=0,'Not Baremi ve Kazanımlar'!$D$24,IF(COUNTIF($D$61:X61,'Not Baremi ve Kazanımlar'!$D$25)=0,'Not Baremi ve Kazanımlar'!$D$25,IF(COUNTIF($D$61:X61,'Not Baremi ve Kazanımlar'!$D$26)=0,'Not Baremi ve Kazanımlar'!$D$26,IF(COUNTIF($D$61:X61,'Not Baremi ve Kazanımlar'!$D$27)=0,'Not Baremi ve Kazanımlar'!$D$27,IF(COUNTIF($D$61:X61,'Not Baremi ve Kazanımlar'!$D$28)=0,'Not Baremi ve Kazanımlar'!$D$28,IF(COUNTIF($D$61:X61,'Not Baremi ve Kazanımlar'!$D$29)=0,'Not Baremi ve Kazanımlar'!$D$29,IF(COUNTIF($D$61:X61,'Not Baremi ve Kazanımlar'!$D$30)=0,'Not Baremi ve Kazanımlar'!$D$30,IF(COUNTIF($D$61:X61,'Not Baremi ve Kazanımlar'!$D$31)=0,'Not Baremi ve Kazanımlar'!$D$31,IF(COUNTIF($D$61:X61,'Not Baremi ve Kazanımlar'!$D$32)=0,'Not Baremi ve Kazanımlar'!$D$32,""))))))))))))))))))))))))</f>
        <v/>
      </c>
      <c r="Z61" s="75" t="str">
        <f>IF(Z3="","",IF(COUNTIF($D$61:Y61,'Not Baremi ve Kazanımlar'!$D$10)=0,'Not Baremi ve Kazanımlar'!$D$10,IF(COUNTIF($D$61:Y61,'Not Baremi ve Kazanımlar'!$D$11)=0,'Not Baremi ve Kazanımlar'!$D$11,IF(COUNTIF($D$61:Y61,'Not Baremi ve Kazanımlar'!$D$12)=0,'Not Baremi ve Kazanımlar'!$D$12,IF(COUNTIF($D$61:Y61,'Not Baremi ve Kazanımlar'!$D$13)=0,'Not Baremi ve Kazanımlar'!$D$13,IF(COUNTIF($D$61:Y61,'Not Baremi ve Kazanımlar'!$D$14)=0,'Not Baremi ve Kazanımlar'!$D$14,IF(COUNTIF($D$61:Y61,'Not Baremi ve Kazanımlar'!$D$15)=0,'Not Baremi ve Kazanımlar'!$D$15,IF(COUNTIF($D$61:Y61,'Not Baremi ve Kazanımlar'!$D$16)=0,'Not Baremi ve Kazanımlar'!$D$16,IF(COUNTIF($D$61:Y61,'Not Baremi ve Kazanımlar'!$D$17)=0,'Not Baremi ve Kazanımlar'!$D$17,IF(COUNTIF($D$61:Y61,'Not Baremi ve Kazanımlar'!$D$18)=0,'Not Baremi ve Kazanımlar'!$D$18,IF(COUNTIF($D$61:Y61,'Not Baremi ve Kazanımlar'!$D$19)=0,'Not Baremi ve Kazanımlar'!$D$19,IF(COUNTIF($D$61:Y61,'Not Baremi ve Kazanımlar'!$D$20)=0,'Not Baremi ve Kazanımlar'!$D$20,IF(COUNTIF($D$61:Y61,'Not Baremi ve Kazanımlar'!$D$21)=0,'Not Baremi ve Kazanımlar'!$D$21,IF(COUNTIF($D$61:Y61,'Not Baremi ve Kazanımlar'!$D$22)=0,'Not Baremi ve Kazanımlar'!$D$22,IF(COUNTIF($D$61:Y61,'Not Baremi ve Kazanımlar'!$D$23)=0,'Not Baremi ve Kazanımlar'!$D$23,IF(COUNTIF($D$61:Y61,'Not Baremi ve Kazanımlar'!$D$24)=0,'Not Baremi ve Kazanımlar'!$D$24,IF(COUNTIF($D$61:Y61,'Not Baremi ve Kazanımlar'!$D$25)=0,'Not Baremi ve Kazanımlar'!$D$25,IF(COUNTIF($D$61:Y61,'Not Baremi ve Kazanımlar'!$D$26)=0,'Not Baremi ve Kazanımlar'!$D$26,IF(COUNTIF($D$61:Y61,'Not Baremi ve Kazanımlar'!$D$27)=0,'Not Baremi ve Kazanımlar'!$D$27,IF(COUNTIF($D$61:Y61,'Not Baremi ve Kazanımlar'!$D$28)=0,'Not Baremi ve Kazanımlar'!$D$28,IF(COUNTIF($D$61:Y61,'Not Baremi ve Kazanımlar'!$D$29)=0,'Not Baremi ve Kazanımlar'!$D$29,IF(COUNTIF($D$61:Y61,'Not Baremi ve Kazanımlar'!$D$30)=0,'Not Baremi ve Kazanımlar'!$D$30,IF(COUNTIF($D$61:Y61,'Not Baremi ve Kazanımlar'!$D$31)=0,'Not Baremi ve Kazanımlar'!$D$31,IF(COUNTIF($D$61:Y61,'Not Baremi ve Kazanımlar'!$D$32)=0,'Not Baremi ve Kazanımlar'!$D$32,""))))))))))))))))))))))))</f>
        <v/>
      </c>
      <c r="AA61" s="76" t="str">
        <f>IF(AA3="","",IF(COUNTIF($D$61:Z61,'Not Baremi ve Kazanımlar'!$D$10)=0,'Not Baremi ve Kazanımlar'!$D$10,IF(COUNTIF($D$61:Z61,'Not Baremi ve Kazanımlar'!$D$11)=0,'Not Baremi ve Kazanımlar'!$D$11,IF(COUNTIF($D$61:Z61,'Not Baremi ve Kazanımlar'!$D$12)=0,'Not Baremi ve Kazanımlar'!$D$12,IF(COUNTIF($D$61:Z61,'Not Baremi ve Kazanımlar'!$D$13)=0,'Not Baremi ve Kazanımlar'!$D$13,IF(COUNTIF($D$61:Z61,'Not Baremi ve Kazanımlar'!$D$14)=0,'Not Baremi ve Kazanımlar'!$D$14,IF(COUNTIF($D$61:Z61,'Not Baremi ve Kazanımlar'!$D$15)=0,'Not Baremi ve Kazanımlar'!$D$15,IF(COUNTIF($D$61:Z61,'Not Baremi ve Kazanımlar'!$D$16)=0,'Not Baremi ve Kazanımlar'!$D$16,IF(COUNTIF($D$61:Z61,'Not Baremi ve Kazanımlar'!$D$17)=0,'Not Baremi ve Kazanımlar'!$D$17,IF(COUNTIF($D$61:Z61,'Not Baremi ve Kazanımlar'!$D$18)=0,'Not Baremi ve Kazanımlar'!$D$18,IF(COUNTIF($D$61:Z61,'Not Baremi ve Kazanımlar'!$D$19)=0,'Not Baremi ve Kazanımlar'!$D$19,IF(COUNTIF($D$61:Z61,'Not Baremi ve Kazanımlar'!$D$20)=0,'Not Baremi ve Kazanımlar'!$D$20,IF(COUNTIF($D$61:Z61,'Not Baremi ve Kazanımlar'!$D$21)=0,'Not Baremi ve Kazanımlar'!$D$21,IF(COUNTIF($D$61:Z61,'Not Baremi ve Kazanımlar'!$D$22)=0,'Not Baremi ve Kazanımlar'!$D$22,IF(COUNTIF($D$61:Z61,'Not Baremi ve Kazanımlar'!$D$23)=0,'Not Baremi ve Kazanımlar'!$D$23,IF(COUNTIF($D$61:Z61,'Not Baremi ve Kazanımlar'!$D$24)=0,'Not Baremi ve Kazanımlar'!$D$24,IF(COUNTIF($D$61:Z61,'Not Baremi ve Kazanımlar'!$D$25)=0,'Not Baremi ve Kazanımlar'!$D$25,IF(COUNTIF($D$61:Z61,'Not Baremi ve Kazanımlar'!$D$26)=0,'Not Baremi ve Kazanımlar'!$D$26,IF(COUNTIF($D$61:Z61,'Not Baremi ve Kazanımlar'!$D$27)=0,'Not Baremi ve Kazanımlar'!$D$27,IF(COUNTIF($D$61:Z61,'Not Baremi ve Kazanımlar'!$D$28)=0,'Not Baremi ve Kazanımlar'!$D$28,IF(COUNTIF($D$61:Z61,'Not Baremi ve Kazanımlar'!$D$29)=0,'Not Baremi ve Kazanımlar'!$D$29,IF(COUNTIF($D$61:Z61,'Not Baremi ve Kazanımlar'!$D$30)=0,'Not Baremi ve Kazanımlar'!$D$30,IF(COUNTIF($D$61:Z61,'Not Baremi ve Kazanımlar'!$D$31)=0,'Not Baremi ve Kazanımlar'!$D$31,IF(COUNTIF($D$61:Z61,'Not Baremi ve Kazanımlar'!$D$32)=0,'Not Baremi ve Kazanımlar'!$D$32,""))))))))))))))))))))))))</f>
        <v/>
      </c>
      <c r="AB61" s="75" t="str">
        <f>IF(AB3="","",IF(COUNTIF($D$61:AA61,'Not Baremi ve Kazanımlar'!$D$10)=0,'Not Baremi ve Kazanımlar'!$D$10,IF(COUNTIF($D$61:AA61,'Not Baremi ve Kazanımlar'!$D$11)=0,'Not Baremi ve Kazanımlar'!$D$11,IF(COUNTIF($D$61:AA61,'Not Baremi ve Kazanımlar'!$D$12)=0,'Not Baremi ve Kazanımlar'!$D$12,IF(COUNTIF($D$61:AA61,'Not Baremi ve Kazanımlar'!$D$13)=0,'Not Baremi ve Kazanımlar'!$D$13,IF(COUNTIF($D$61:AA61,'Not Baremi ve Kazanımlar'!$D$14)=0,'Not Baremi ve Kazanımlar'!$D$14,IF(COUNTIF($D$61:AA61,'Not Baremi ve Kazanımlar'!$D$15)=0,'Not Baremi ve Kazanımlar'!$D$15,IF(COUNTIF($D$61:AA61,'Not Baremi ve Kazanımlar'!$D$16)=0,'Not Baremi ve Kazanımlar'!$D$16,IF(COUNTIF($D$61:AA61,'Not Baremi ve Kazanımlar'!$D$17)=0,'Not Baremi ve Kazanımlar'!$D$17,IF(COUNTIF($D$61:AA61,'Not Baremi ve Kazanımlar'!$D$18)=0,'Not Baremi ve Kazanımlar'!$D$18,IF(COUNTIF($D$61:AA61,'Not Baremi ve Kazanımlar'!$D$19)=0,'Not Baremi ve Kazanımlar'!$D$19,IF(COUNTIF($D$61:AA61,'Not Baremi ve Kazanımlar'!$D$20)=0,'Not Baremi ve Kazanımlar'!$D$20,IF(COUNTIF($D$61:AA61,'Not Baremi ve Kazanımlar'!$D$21)=0,'Not Baremi ve Kazanımlar'!$D$21,IF(COUNTIF($D$61:AA61,'Not Baremi ve Kazanımlar'!$D$22)=0,'Not Baremi ve Kazanımlar'!$D$22,IF(COUNTIF($D$61:AA61,'Not Baremi ve Kazanımlar'!$D$23)=0,'Not Baremi ve Kazanımlar'!$D$23,IF(COUNTIF($D$61:AA61,'Not Baremi ve Kazanımlar'!$D$24)=0,'Not Baremi ve Kazanımlar'!$D$24,IF(COUNTIF($D$61:AA61,'Not Baremi ve Kazanımlar'!$D$25)=0,'Not Baremi ve Kazanımlar'!$D$25,IF(COUNTIF($D$61:AA61,'Not Baremi ve Kazanımlar'!$D$26)=0,'Not Baremi ve Kazanımlar'!$D$26,IF(COUNTIF($D$61:AA61,'Not Baremi ve Kazanımlar'!$D$27)=0,'Not Baremi ve Kazanımlar'!$D$27,IF(COUNTIF($D$61:AA61,'Not Baremi ve Kazanımlar'!$D$28)=0,'Not Baremi ve Kazanımlar'!$D$28,IF(COUNTIF($D$61:AA61,'Not Baremi ve Kazanımlar'!$D$29)=0,'Not Baremi ve Kazanımlar'!$D$29,IF(COUNTIF($D$61:AA61,'Not Baremi ve Kazanımlar'!$D$30)=0,'Not Baremi ve Kazanımlar'!$D$30,IF(COUNTIF($D$61:AA61,'Not Baremi ve Kazanımlar'!$D$31)=0,'Not Baremi ve Kazanımlar'!$D$31,IF(COUNTIF($D$61:AA61,'Not Baremi ve Kazanımlar'!$D$32)=0,'Not Baremi ve Kazanımlar'!$D$32,""))))))))))))))))))))))))</f>
        <v/>
      </c>
      <c r="AC61" s="104" t="s">
        <v>37</v>
      </c>
      <c r="AD61" s="105"/>
    </row>
    <row r="62" spans="1:30" ht="34.5" customHeight="1" x14ac:dyDescent="0.2">
      <c r="A62" s="131" t="s">
        <v>5</v>
      </c>
      <c r="B62" s="132" t="s">
        <v>20</v>
      </c>
      <c r="C62" s="61" t="s">
        <v>33</v>
      </c>
      <c r="D62" s="122" t="str">
        <f>IF(OR(D61=0,D61=""),"",COUNTIF($D$3:$AB$3,D61))</f>
        <v/>
      </c>
      <c r="E62" s="121" t="str">
        <f t="shared" ref="E62:AB62" si="9">IF(OR(E61=0,E61=""),"",COUNTIF($D$3:$AB$3,E61))</f>
        <v/>
      </c>
      <c r="F62" s="122" t="str">
        <f t="shared" si="9"/>
        <v/>
      </c>
      <c r="G62" s="121" t="str">
        <f>IF(OR(G61=0,G61=""),"",COUNTIF($D$3:$AB$3,G61))</f>
        <v/>
      </c>
      <c r="H62" s="122" t="str">
        <f t="shared" si="9"/>
        <v/>
      </c>
      <c r="I62" s="121" t="str">
        <f t="shared" si="9"/>
        <v/>
      </c>
      <c r="J62" s="122" t="str">
        <f t="shared" si="9"/>
        <v/>
      </c>
      <c r="K62" s="121" t="str">
        <f t="shared" si="9"/>
        <v/>
      </c>
      <c r="L62" s="122" t="str">
        <f t="shared" si="9"/>
        <v/>
      </c>
      <c r="M62" s="121" t="str">
        <f t="shared" si="9"/>
        <v/>
      </c>
      <c r="N62" s="122" t="str">
        <f t="shared" si="9"/>
        <v/>
      </c>
      <c r="O62" s="121" t="str">
        <f t="shared" si="9"/>
        <v/>
      </c>
      <c r="P62" s="122" t="str">
        <f t="shared" si="9"/>
        <v/>
      </c>
      <c r="Q62" s="121" t="str">
        <f t="shared" si="9"/>
        <v/>
      </c>
      <c r="R62" s="122" t="str">
        <f t="shared" si="9"/>
        <v/>
      </c>
      <c r="S62" s="121" t="str">
        <f t="shared" si="9"/>
        <v/>
      </c>
      <c r="T62" s="122" t="str">
        <f t="shared" si="9"/>
        <v/>
      </c>
      <c r="U62" s="121" t="str">
        <f t="shared" si="9"/>
        <v/>
      </c>
      <c r="V62" s="122" t="str">
        <f t="shared" si="9"/>
        <v/>
      </c>
      <c r="W62" s="121" t="str">
        <f t="shared" si="9"/>
        <v/>
      </c>
      <c r="X62" s="122" t="str">
        <f t="shared" si="9"/>
        <v/>
      </c>
      <c r="Y62" s="121" t="str">
        <f t="shared" si="9"/>
        <v/>
      </c>
      <c r="Z62" s="122" t="str">
        <f t="shared" si="9"/>
        <v/>
      </c>
      <c r="AA62" s="121" t="str">
        <f t="shared" si="9"/>
        <v/>
      </c>
      <c r="AB62" s="122" t="str">
        <f t="shared" si="9"/>
        <v/>
      </c>
      <c r="AC62" s="106"/>
      <c r="AD62" s="107"/>
    </row>
    <row r="63" spans="1:30" ht="12.75" customHeight="1" x14ac:dyDescent="0.2">
      <c r="A63" s="131"/>
      <c r="B63" s="132"/>
      <c r="C63" s="62" t="s">
        <v>7</v>
      </c>
      <c r="D63" s="122"/>
      <c r="E63" s="121"/>
      <c r="F63" s="122"/>
      <c r="G63" s="121"/>
      <c r="H63" s="122"/>
      <c r="I63" s="121"/>
      <c r="J63" s="122"/>
      <c r="K63" s="121"/>
      <c r="L63" s="122"/>
      <c r="M63" s="121"/>
      <c r="N63" s="122"/>
      <c r="O63" s="121"/>
      <c r="P63" s="122"/>
      <c r="Q63" s="121"/>
      <c r="R63" s="122"/>
      <c r="S63" s="121"/>
      <c r="T63" s="122"/>
      <c r="U63" s="121"/>
      <c r="V63" s="122"/>
      <c r="W63" s="121"/>
      <c r="X63" s="122"/>
      <c r="Y63" s="121"/>
      <c r="Z63" s="122"/>
      <c r="AA63" s="121"/>
      <c r="AB63" s="122"/>
      <c r="AC63" s="108"/>
      <c r="AD63" s="109"/>
    </row>
    <row r="64" spans="1:30" ht="11.1" customHeight="1" x14ac:dyDescent="0.2">
      <c r="A64" s="63" t="str">
        <f>IF('Sınıf, Yıl, Dönem ve Sınav Seç'!A6="","",'Sınıf, Yıl, Dönem ve Sınav Seç'!A6)</f>
        <v/>
      </c>
      <c r="B64" s="64" t="str">
        <f>IF('Sınıf, Yıl, Dönem ve Sınav Seç'!B6=0,"",'Sınıf, Yıl, Dönem ve Sınav Seç'!B6)</f>
        <v/>
      </c>
      <c r="C64" s="65" t="str">
        <f>IF('Sınıf, Yıl, Dönem ve Sınav Seç'!C6=0,"",'Sınıf, Yıl, Dönem ve Sınav Seç'!C6)</f>
        <v/>
      </c>
      <c r="D64" s="66" t="str">
        <f t="shared" ref="D64:D88" si="10">IF(OR(D6="",$D$62="",),"",(SUMIF($D$3:$AB$3,$D$61,D6:AB6)/SUMIF($D$3:$AB$3,$D$61,$D$4:$AB$4))*100)</f>
        <v/>
      </c>
      <c r="E64" s="66" t="str">
        <f t="shared" ref="E64:E88" si="11">IF(OR(E6="",$E$62="",),"",(SUMIF($D$3:$AB$3,$E$61,D6:AB6)/SUMIF($D$3:$AB$3,$E$61,$D$4:$AB$4))*100)</f>
        <v/>
      </c>
      <c r="F64" s="66" t="str">
        <f t="shared" ref="F64:F88" si="12">IF(OR(F6="",$F$62="",),"",(SUMIF($D$3:$AB$3,$F$61,D6:AB6)/SUMIF($D$3:$AB$3,$F$61,$D$4:$AB$4))*100)</f>
        <v/>
      </c>
      <c r="G64" s="66" t="str">
        <f t="shared" ref="G64:G88" si="13">IF(OR(G6="",$G$62="",),"",(SUMIF($D$3:$AB$3,$G$61,D6:AB6)/SUMIF($D$3:$AB$3,$G$61,$D$4:$AB$4))*100)</f>
        <v/>
      </c>
      <c r="H64" s="66" t="str">
        <f t="shared" ref="H64:H88" si="14">IF(OR(H6="",$H$62="",),"",(SUMIF($D$3:$AB$3,$H$61,D6:AB6)/SUMIF($D$3:$AB$3,$H$61,$D$4:$AB$4))*100)</f>
        <v/>
      </c>
      <c r="I64" s="66" t="str">
        <f t="shared" ref="I64:I88" si="15">IF(OR(I6="",$I$62="",),"",(SUMIF($D$3:$AB$3,$I$61,D6:AB6)/SUMIF($D$3:$AB$3,$I$61,$D$4:$AB$4))*100)</f>
        <v/>
      </c>
      <c r="J64" s="66" t="str">
        <f t="shared" ref="J64:J88" si="16">IF(OR(J6="",$J$62="",),"",(SUMIF($D$3:$AB$3,$J$61,D6:AB6)/SUMIF($D$3:$AB$3,$J$61,$D$4:$AB$4))*100)</f>
        <v/>
      </c>
      <c r="K64" s="66" t="str">
        <f t="shared" ref="K64:K88" si="17">IF(OR(K6="",$K$62="",),"",(SUMIF($D$3:$AB$3,$K$61,D6:AB6)/SUMIF($D$3:$AB$3,$K$61,$D$4:$AB$4))*100)</f>
        <v/>
      </c>
      <c r="L64" s="66" t="str">
        <f t="shared" ref="L64:L88" si="18">IF(OR(L6="",$L$62="",),"",(SUMIF($D$3:$AB$3,$L$61,D6:AB6)/SUMIF($D$3:$AB$3,$L$61,$D$4:$AB$4))*100)</f>
        <v/>
      </c>
      <c r="M64" s="66" t="str">
        <f t="shared" ref="M64:M88" si="19">IF(OR(M6="",$M$62="",),"",(SUMIF($D$3:$AB$3,$M$61,D6:AB6)/SUMIF($D$3:$AB$3,$M$61,$D$4:$AB$4))*100)</f>
        <v/>
      </c>
      <c r="N64" s="66" t="str">
        <f t="shared" ref="N64:N88" si="20">IF(OR(N6="",$N$62="",),"",(SUMIF($D$3:$AB$3,$N$61,D6:AB6)/SUMIF($D$3:$AB$3,$N$61,$D$4:$AB$4))*100)</f>
        <v/>
      </c>
      <c r="O64" s="66" t="str">
        <f t="shared" ref="O64:O88" si="21">IF(OR(O6="",$O$62="",),"",(SUMIF($D$3:$AB$3,$O$61,D6:AB6)/SUMIF($D$3:$AB$3,$O$61,$D$4:$AB$4))*100)</f>
        <v/>
      </c>
      <c r="P64" s="66" t="str">
        <f t="shared" ref="P64:P88" si="22">IF(OR(P6="",$P$62="",),"",(SUMIF($D$3:$AB$3,$P$61,D6:AB6)/SUMIF($D$3:$AB$3,$P$61,$D$4:$AB$4))*100)</f>
        <v/>
      </c>
      <c r="Q64" s="66" t="str">
        <f t="shared" ref="Q64:Q88" si="23">IF(OR(Q6="",$Q$62="",),"",(SUMIF($D$3:$AB$3,$Q$61,D6:AB6)/SUMIF($D$3:$AB$3,$Q$61,$D$4:$AB$4))*100)</f>
        <v/>
      </c>
      <c r="R64" s="66" t="str">
        <f t="shared" ref="R64:R88" si="24">IF(OR(R6="",$R$62="",),"",(SUMIF($D$3:$AB$3,$R$61,D6:AB6)/SUMIF($D$3:$AB$3,$R$61,$D$4:$AB$4))*100)</f>
        <v/>
      </c>
      <c r="S64" s="66" t="str">
        <f t="shared" ref="S64:S88" si="25">IF(OR(S6="",$S$62="",),"",(SUMIF($D$3:$AB$3,$S$61,D6:AB6)/SUMIF($D$3:$AB$3,$S$61,$D$4:$AB$4))*100)</f>
        <v/>
      </c>
      <c r="T64" s="66" t="str">
        <f t="shared" ref="T64:T88" si="26">IF(OR(T6="",$T$62="",),"",(SUMIF($D$3:$AB$3,$T$61,D6:AB6)/SUMIF($D$3:$AB$3,$T$61,$D$4:$AB$4))*100)</f>
        <v/>
      </c>
      <c r="U64" s="66" t="str">
        <f t="shared" ref="U64:U88" si="27">IF(OR(U6="",$U$62="",),"",(SUMIF($D$3:$AB$3,$U$61,D6:AB6)/SUMIF($D$3:$AB$3,$U$61,$D$4:$AB$4))*100)</f>
        <v/>
      </c>
      <c r="V64" s="66" t="str">
        <f t="shared" ref="V64:V88" si="28">IF(OR(V6="",$V$62="",),"",(SUMIF($D$3:$AB$3,$V$61,D6:AB6)/SUMIF($D$3:$AB$3,$V$61,$D$4:$AB$4))*100)</f>
        <v/>
      </c>
      <c r="W64" s="66" t="str">
        <f t="shared" ref="W64:W88" si="29">IF(OR(W6="",$W$62="",),"",(SUMIF($D$3:$AB$3,$W$61,D6:AB6)/SUMIF($D$3:$AB$3,$W$61,$D$4:$AB$4))*100)</f>
        <v/>
      </c>
      <c r="X64" s="66" t="str">
        <f t="shared" ref="X64:X88" si="30">IF(OR(X6="",$X$62="",),"",(SUMIF($D$3:$AB$3,$X$61,D6:AB6)/SUMIF($D$3:$AB$3,$X$61,$D$4:$AB$4))*100)</f>
        <v/>
      </c>
      <c r="Y64" s="66" t="str">
        <f t="shared" ref="Y64:Y88" si="31">IF(OR(Y6="",$Y$62="",),"",(SUMIF($D$3:$AB$3,$Y$61,D6:AB6)/SUMIF($D$3:$AB$3,$Y$61,$D$4:$AB$4))*100)</f>
        <v/>
      </c>
      <c r="Z64" s="66" t="str">
        <f t="shared" ref="Z64:Z88" si="32">IF(OR(Z6="",$Z$62="",),"",(SUMIF($D$3:$AB$3,$Z$61,D6:AB6)/SUMIF($D$3:$AB$3,$Z$61,$D$4:$AB$4))*100)</f>
        <v/>
      </c>
      <c r="AA64" s="66" t="str">
        <f t="shared" ref="AA64:AA88" si="33">IF(OR(AA6="",$AA$62="",),"",(SUMIF($D$3:$AB$3,$AA$61,D6:AB6)/SUMIF($D$3:$AB$3,$AA$61,$D$4:$AB$4))*100)</f>
        <v/>
      </c>
      <c r="AB64" s="66" t="str">
        <f t="shared" ref="AB64:AB88" si="34">IF(OR(AB6="",$AB$62="",),"",(SUMIF($D$3:$AB$3,$AB$61,D6:AB6)/SUMIF($D$3:$AB$3,$AB$61,$D$4:$AB$4))*100)</f>
        <v/>
      </c>
      <c r="AC64" s="66" t="str">
        <f>IF(D64="","",AVERAGE(D64:AB64))</f>
        <v/>
      </c>
      <c r="AD64" s="67" t="str">
        <f t="shared" ref="AD64:AD88" si="35">IF(AD6="GİRMEDİ","GİRMEDİ",IF(AC64&lt;45,"BAŞARISIZ",IF(AC64&lt;55,"GEÇER",IF(AC64&lt;70,"ORTA",IF(AC64&lt;85,"İYİ",IF(AC64&lt;101,"BAŞARILI",""))))))</f>
        <v/>
      </c>
    </row>
    <row r="65" spans="1:30" ht="11.1" customHeight="1" x14ac:dyDescent="0.2">
      <c r="A65" s="68" t="str">
        <f>IF('Sınıf, Yıl, Dönem ve Sınav Seç'!A7="","",'Sınıf, Yıl, Dönem ve Sınav Seç'!A7)</f>
        <v/>
      </c>
      <c r="B65" s="69" t="str">
        <f>IF('Sınıf, Yıl, Dönem ve Sınav Seç'!B7=0,"",'Sınıf, Yıl, Dönem ve Sınav Seç'!B7)</f>
        <v/>
      </c>
      <c r="C65" s="70" t="str">
        <f>IF('Sınıf, Yıl, Dönem ve Sınav Seç'!C7=0,"",'Sınıf, Yıl, Dönem ve Sınav Seç'!C7)</f>
        <v/>
      </c>
      <c r="D65" s="66" t="str">
        <f t="shared" si="10"/>
        <v/>
      </c>
      <c r="E65" s="66" t="str">
        <f t="shared" si="11"/>
        <v/>
      </c>
      <c r="F65" s="66" t="str">
        <f t="shared" si="12"/>
        <v/>
      </c>
      <c r="G65" s="66" t="str">
        <f t="shared" si="13"/>
        <v/>
      </c>
      <c r="H65" s="66" t="str">
        <f t="shared" si="14"/>
        <v/>
      </c>
      <c r="I65" s="66" t="str">
        <f t="shared" si="15"/>
        <v/>
      </c>
      <c r="J65" s="66" t="str">
        <f t="shared" si="16"/>
        <v/>
      </c>
      <c r="K65" s="66" t="str">
        <f t="shared" si="17"/>
        <v/>
      </c>
      <c r="L65" s="66" t="str">
        <f t="shared" si="18"/>
        <v/>
      </c>
      <c r="M65" s="66" t="str">
        <f t="shared" si="19"/>
        <v/>
      </c>
      <c r="N65" s="66" t="str">
        <f t="shared" si="20"/>
        <v/>
      </c>
      <c r="O65" s="66" t="str">
        <f t="shared" si="21"/>
        <v/>
      </c>
      <c r="P65" s="66" t="str">
        <f t="shared" si="22"/>
        <v/>
      </c>
      <c r="Q65" s="66" t="str">
        <f t="shared" si="23"/>
        <v/>
      </c>
      <c r="R65" s="66" t="str">
        <f t="shared" si="24"/>
        <v/>
      </c>
      <c r="S65" s="66" t="str">
        <f t="shared" si="25"/>
        <v/>
      </c>
      <c r="T65" s="66" t="str">
        <f t="shared" si="26"/>
        <v/>
      </c>
      <c r="U65" s="66" t="str">
        <f t="shared" si="27"/>
        <v/>
      </c>
      <c r="V65" s="66" t="str">
        <f t="shared" si="28"/>
        <v/>
      </c>
      <c r="W65" s="66" t="str">
        <f t="shared" si="29"/>
        <v/>
      </c>
      <c r="X65" s="66" t="str">
        <f t="shared" si="30"/>
        <v/>
      </c>
      <c r="Y65" s="66" t="str">
        <f t="shared" si="31"/>
        <v/>
      </c>
      <c r="Z65" s="66" t="str">
        <f t="shared" si="32"/>
        <v/>
      </c>
      <c r="AA65" s="66" t="str">
        <f t="shared" si="33"/>
        <v/>
      </c>
      <c r="AB65" s="66" t="str">
        <f t="shared" si="34"/>
        <v/>
      </c>
      <c r="AC65" s="66" t="str">
        <f t="shared" ref="AC65:AC90" si="36">IF(D65="","",AVERAGE(D65:AB65))</f>
        <v/>
      </c>
      <c r="AD65" s="67" t="str">
        <f t="shared" si="35"/>
        <v/>
      </c>
    </row>
    <row r="66" spans="1:30" ht="11.1" customHeight="1" x14ac:dyDescent="0.2">
      <c r="A66" s="63" t="str">
        <f>IF('Sınıf, Yıl, Dönem ve Sınav Seç'!A8="","",'Sınıf, Yıl, Dönem ve Sınav Seç'!A8)</f>
        <v/>
      </c>
      <c r="B66" s="64" t="str">
        <f>IF('Sınıf, Yıl, Dönem ve Sınav Seç'!B8=0,"",'Sınıf, Yıl, Dönem ve Sınav Seç'!B8)</f>
        <v/>
      </c>
      <c r="C66" s="65" t="str">
        <f>IF('Sınıf, Yıl, Dönem ve Sınav Seç'!C8=0,"",'Sınıf, Yıl, Dönem ve Sınav Seç'!C8)</f>
        <v/>
      </c>
      <c r="D66" s="66" t="str">
        <f t="shared" si="10"/>
        <v/>
      </c>
      <c r="E66" s="66" t="str">
        <f t="shared" si="11"/>
        <v/>
      </c>
      <c r="F66" s="66" t="str">
        <f t="shared" si="12"/>
        <v/>
      </c>
      <c r="G66" s="66" t="str">
        <f t="shared" si="13"/>
        <v/>
      </c>
      <c r="H66" s="66" t="str">
        <f t="shared" si="14"/>
        <v/>
      </c>
      <c r="I66" s="66" t="str">
        <f t="shared" si="15"/>
        <v/>
      </c>
      <c r="J66" s="66" t="str">
        <f t="shared" si="16"/>
        <v/>
      </c>
      <c r="K66" s="66" t="str">
        <f t="shared" si="17"/>
        <v/>
      </c>
      <c r="L66" s="66" t="str">
        <f t="shared" si="18"/>
        <v/>
      </c>
      <c r="M66" s="66" t="str">
        <f t="shared" si="19"/>
        <v/>
      </c>
      <c r="N66" s="66" t="str">
        <f t="shared" si="20"/>
        <v/>
      </c>
      <c r="O66" s="66" t="str">
        <f t="shared" si="21"/>
        <v/>
      </c>
      <c r="P66" s="66" t="str">
        <f t="shared" si="22"/>
        <v/>
      </c>
      <c r="Q66" s="66" t="str">
        <f t="shared" si="23"/>
        <v/>
      </c>
      <c r="R66" s="66" t="str">
        <f t="shared" si="24"/>
        <v/>
      </c>
      <c r="S66" s="66" t="str">
        <f t="shared" si="25"/>
        <v/>
      </c>
      <c r="T66" s="66" t="str">
        <f t="shared" si="26"/>
        <v/>
      </c>
      <c r="U66" s="66" t="str">
        <f t="shared" si="27"/>
        <v/>
      </c>
      <c r="V66" s="66" t="str">
        <f t="shared" si="28"/>
        <v/>
      </c>
      <c r="W66" s="66" t="str">
        <f t="shared" si="29"/>
        <v/>
      </c>
      <c r="X66" s="66" t="str">
        <f t="shared" si="30"/>
        <v/>
      </c>
      <c r="Y66" s="66" t="str">
        <f t="shared" si="31"/>
        <v/>
      </c>
      <c r="Z66" s="66" t="str">
        <f t="shared" si="32"/>
        <v/>
      </c>
      <c r="AA66" s="66" t="str">
        <f t="shared" si="33"/>
        <v/>
      </c>
      <c r="AB66" s="66" t="str">
        <f t="shared" si="34"/>
        <v/>
      </c>
      <c r="AC66" s="66" t="str">
        <f t="shared" si="36"/>
        <v/>
      </c>
      <c r="AD66" s="67" t="str">
        <f t="shared" si="35"/>
        <v/>
      </c>
    </row>
    <row r="67" spans="1:30" ht="11.1" customHeight="1" x14ac:dyDescent="0.2">
      <c r="A67" s="68" t="str">
        <f>IF('Sınıf, Yıl, Dönem ve Sınav Seç'!A9="","",'Sınıf, Yıl, Dönem ve Sınav Seç'!A9)</f>
        <v/>
      </c>
      <c r="B67" s="69" t="str">
        <f>IF('Sınıf, Yıl, Dönem ve Sınav Seç'!B9=0,"",'Sınıf, Yıl, Dönem ve Sınav Seç'!B9)</f>
        <v/>
      </c>
      <c r="C67" s="70" t="str">
        <f>IF('Sınıf, Yıl, Dönem ve Sınav Seç'!C9=0,"",'Sınıf, Yıl, Dönem ve Sınav Seç'!C9)</f>
        <v/>
      </c>
      <c r="D67" s="66" t="str">
        <f t="shared" si="10"/>
        <v/>
      </c>
      <c r="E67" s="66" t="str">
        <f t="shared" si="11"/>
        <v/>
      </c>
      <c r="F67" s="66" t="str">
        <f t="shared" si="12"/>
        <v/>
      </c>
      <c r="G67" s="66" t="str">
        <f t="shared" si="13"/>
        <v/>
      </c>
      <c r="H67" s="66" t="str">
        <f t="shared" si="14"/>
        <v/>
      </c>
      <c r="I67" s="66" t="str">
        <f t="shared" si="15"/>
        <v/>
      </c>
      <c r="J67" s="66" t="str">
        <f t="shared" si="16"/>
        <v/>
      </c>
      <c r="K67" s="66" t="str">
        <f t="shared" si="17"/>
        <v/>
      </c>
      <c r="L67" s="66" t="str">
        <f t="shared" si="18"/>
        <v/>
      </c>
      <c r="M67" s="66" t="str">
        <f t="shared" si="19"/>
        <v/>
      </c>
      <c r="N67" s="66" t="str">
        <f t="shared" si="20"/>
        <v/>
      </c>
      <c r="O67" s="66" t="str">
        <f t="shared" si="21"/>
        <v/>
      </c>
      <c r="P67" s="66" t="str">
        <f t="shared" si="22"/>
        <v/>
      </c>
      <c r="Q67" s="66" t="str">
        <f t="shared" si="23"/>
        <v/>
      </c>
      <c r="R67" s="66" t="str">
        <f t="shared" si="24"/>
        <v/>
      </c>
      <c r="S67" s="66" t="str">
        <f t="shared" si="25"/>
        <v/>
      </c>
      <c r="T67" s="66" t="str">
        <f t="shared" si="26"/>
        <v/>
      </c>
      <c r="U67" s="66" t="str">
        <f t="shared" si="27"/>
        <v/>
      </c>
      <c r="V67" s="66" t="str">
        <f t="shared" si="28"/>
        <v/>
      </c>
      <c r="W67" s="66" t="str">
        <f t="shared" si="29"/>
        <v/>
      </c>
      <c r="X67" s="66" t="str">
        <f t="shared" si="30"/>
        <v/>
      </c>
      <c r="Y67" s="66" t="str">
        <f t="shared" si="31"/>
        <v/>
      </c>
      <c r="Z67" s="66" t="str">
        <f t="shared" si="32"/>
        <v/>
      </c>
      <c r="AA67" s="66" t="str">
        <f t="shared" si="33"/>
        <v/>
      </c>
      <c r="AB67" s="66" t="str">
        <f t="shared" si="34"/>
        <v/>
      </c>
      <c r="AC67" s="66" t="str">
        <f t="shared" si="36"/>
        <v/>
      </c>
      <c r="AD67" s="67" t="str">
        <f t="shared" si="35"/>
        <v/>
      </c>
    </row>
    <row r="68" spans="1:30" ht="11.1" customHeight="1" x14ac:dyDescent="0.2">
      <c r="A68" s="63" t="str">
        <f>IF('Sınıf, Yıl, Dönem ve Sınav Seç'!A10="","",'Sınıf, Yıl, Dönem ve Sınav Seç'!A10)</f>
        <v/>
      </c>
      <c r="B68" s="64" t="str">
        <f>IF('Sınıf, Yıl, Dönem ve Sınav Seç'!B10=0,"",'Sınıf, Yıl, Dönem ve Sınav Seç'!B10)</f>
        <v/>
      </c>
      <c r="C68" s="65" t="str">
        <f>IF('Sınıf, Yıl, Dönem ve Sınav Seç'!C10=0,"",'Sınıf, Yıl, Dönem ve Sınav Seç'!C10)</f>
        <v/>
      </c>
      <c r="D68" s="66" t="str">
        <f t="shared" si="10"/>
        <v/>
      </c>
      <c r="E68" s="66" t="str">
        <f t="shared" si="11"/>
        <v/>
      </c>
      <c r="F68" s="66" t="str">
        <f t="shared" si="12"/>
        <v/>
      </c>
      <c r="G68" s="66" t="str">
        <f t="shared" si="13"/>
        <v/>
      </c>
      <c r="H68" s="66" t="str">
        <f t="shared" si="14"/>
        <v/>
      </c>
      <c r="I68" s="66" t="str">
        <f t="shared" si="15"/>
        <v/>
      </c>
      <c r="J68" s="66" t="str">
        <f t="shared" si="16"/>
        <v/>
      </c>
      <c r="K68" s="66" t="str">
        <f t="shared" si="17"/>
        <v/>
      </c>
      <c r="L68" s="66" t="str">
        <f t="shared" si="18"/>
        <v/>
      </c>
      <c r="M68" s="66" t="str">
        <f t="shared" si="19"/>
        <v/>
      </c>
      <c r="N68" s="66" t="str">
        <f t="shared" si="20"/>
        <v/>
      </c>
      <c r="O68" s="66" t="str">
        <f t="shared" si="21"/>
        <v/>
      </c>
      <c r="P68" s="66" t="str">
        <f t="shared" si="22"/>
        <v/>
      </c>
      <c r="Q68" s="66" t="str">
        <f t="shared" si="23"/>
        <v/>
      </c>
      <c r="R68" s="66" t="str">
        <f t="shared" si="24"/>
        <v/>
      </c>
      <c r="S68" s="66" t="str">
        <f t="shared" si="25"/>
        <v/>
      </c>
      <c r="T68" s="66" t="str">
        <f t="shared" si="26"/>
        <v/>
      </c>
      <c r="U68" s="66" t="str">
        <f t="shared" si="27"/>
        <v/>
      </c>
      <c r="V68" s="66" t="str">
        <f t="shared" si="28"/>
        <v/>
      </c>
      <c r="W68" s="66" t="str">
        <f t="shared" si="29"/>
        <v/>
      </c>
      <c r="X68" s="66" t="str">
        <f t="shared" si="30"/>
        <v/>
      </c>
      <c r="Y68" s="66" t="str">
        <f t="shared" si="31"/>
        <v/>
      </c>
      <c r="Z68" s="66" t="str">
        <f t="shared" si="32"/>
        <v/>
      </c>
      <c r="AA68" s="66" t="str">
        <f t="shared" si="33"/>
        <v/>
      </c>
      <c r="AB68" s="66" t="str">
        <f t="shared" si="34"/>
        <v/>
      </c>
      <c r="AC68" s="66" t="str">
        <f t="shared" si="36"/>
        <v/>
      </c>
      <c r="AD68" s="67" t="str">
        <f t="shared" si="35"/>
        <v/>
      </c>
    </row>
    <row r="69" spans="1:30" ht="11.1" customHeight="1" x14ac:dyDescent="0.2">
      <c r="A69" s="68" t="str">
        <f>IF('Sınıf, Yıl, Dönem ve Sınav Seç'!A11="","",'Sınıf, Yıl, Dönem ve Sınav Seç'!A11)</f>
        <v/>
      </c>
      <c r="B69" s="69" t="str">
        <f>IF('Sınıf, Yıl, Dönem ve Sınav Seç'!B11=0,"",'Sınıf, Yıl, Dönem ve Sınav Seç'!B11)</f>
        <v/>
      </c>
      <c r="C69" s="70" t="str">
        <f>IF('Sınıf, Yıl, Dönem ve Sınav Seç'!C11=0,"",'Sınıf, Yıl, Dönem ve Sınav Seç'!C11)</f>
        <v/>
      </c>
      <c r="D69" s="66" t="str">
        <f t="shared" si="10"/>
        <v/>
      </c>
      <c r="E69" s="66" t="str">
        <f t="shared" si="11"/>
        <v/>
      </c>
      <c r="F69" s="66" t="str">
        <f t="shared" si="12"/>
        <v/>
      </c>
      <c r="G69" s="66" t="str">
        <f t="shared" si="13"/>
        <v/>
      </c>
      <c r="H69" s="66" t="str">
        <f t="shared" si="14"/>
        <v/>
      </c>
      <c r="I69" s="66" t="str">
        <f t="shared" si="15"/>
        <v/>
      </c>
      <c r="J69" s="66" t="str">
        <f t="shared" si="16"/>
        <v/>
      </c>
      <c r="K69" s="66" t="str">
        <f t="shared" si="17"/>
        <v/>
      </c>
      <c r="L69" s="66" t="str">
        <f t="shared" si="18"/>
        <v/>
      </c>
      <c r="M69" s="66" t="str">
        <f t="shared" si="19"/>
        <v/>
      </c>
      <c r="N69" s="66" t="str">
        <f t="shared" si="20"/>
        <v/>
      </c>
      <c r="O69" s="66" t="str">
        <f t="shared" si="21"/>
        <v/>
      </c>
      <c r="P69" s="66" t="str">
        <f t="shared" si="22"/>
        <v/>
      </c>
      <c r="Q69" s="66" t="str">
        <f t="shared" si="23"/>
        <v/>
      </c>
      <c r="R69" s="66" t="str">
        <f t="shared" si="24"/>
        <v/>
      </c>
      <c r="S69" s="66" t="str">
        <f t="shared" si="25"/>
        <v/>
      </c>
      <c r="T69" s="66" t="str">
        <f t="shared" si="26"/>
        <v/>
      </c>
      <c r="U69" s="66" t="str">
        <f t="shared" si="27"/>
        <v/>
      </c>
      <c r="V69" s="66" t="str">
        <f t="shared" si="28"/>
        <v/>
      </c>
      <c r="W69" s="66" t="str">
        <f t="shared" si="29"/>
        <v/>
      </c>
      <c r="X69" s="66" t="str">
        <f t="shared" si="30"/>
        <v/>
      </c>
      <c r="Y69" s="66" t="str">
        <f t="shared" si="31"/>
        <v/>
      </c>
      <c r="Z69" s="66" t="str">
        <f t="shared" si="32"/>
        <v/>
      </c>
      <c r="AA69" s="66" t="str">
        <f t="shared" si="33"/>
        <v/>
      </c>
      <c r="AB69" s="66" t="str">
        <f t="shared" si="34"/>
        <v/>
      </c>
      <c r="AC69" s="66" t="str">
        <f t="shared" si="36"/>
        <v/>
      </c>
      <c r="AD69" s="67" t="str">
        <f t="shared" si="35"/>
        <v/>
      </c>
    </row>
    <row r="70" spans="1:30" ht="11.1" customHeight="1" x14ac:dyDescent="0.2">
      <c r="A70" s="63" t="str">
        <f>IF('Sınıf, Yıl, Dönem ve Sınav Seç'!A12="","",'Sınıf, Yıl, Dönem ve Sınav Seç'!A12)</f>
        <v/>
      </c>
      <c r="B70" s="64" t="str">
        <f>IF('Sınıf, Yıl, Dönem ve Sınav Seç'!B12=0,"",'Sınıf, Yıl, Dönem ve Sınav Seç'!B12)</f>
        <v/>
      </c>
      <c r="C70" s="65" t="str">
        <f>IF('Sınıf, Yıl, Dönem ve Sınav Seç'!C12=0,"",'Sınıf, Yıl, Dönem ve Sınav Seç'!C12)</f>
        <v/>
      </c>
      <c r="D70" s="66" t="str">
        <f t="shared" si="10"/>
        <v/>
      </c>
      <c r="E70" s="66" t="str">
        <f t="shared" si="11"/>
        <v/>
      </c>
      <c r="F70" s="66" t="str">
        <f t="shared" si="12"/>
        <v/>
      </c>
      <c r="G70" s="66" t="str">
        <f t="shared" si="13"/>
        <v/>
      </c>
      <c r="H70" s="66" t="str">
        <f t="shared" si="14"/>
        <v/>
      </c>
      <c r="I70" s="66" t="str">
        <f t="shared" si="15"/>
        <v/>
      </c>
      <c r="J70" s="66" t="str">
        <f t="shared" si="16"/>
        <v/>
      </c>
      <c r="K70" s="66" t="str">
        <f t="shared" si="17"/>
        <v/>
      </c>
      <c r="L70" s="66" t="str">
        <f t="shared" si="18"/>
        <v/>
      </c>
      <c r="M70" s="66" t="str">
        <f t="shared" si="19"/>
        <v/>
      </c>
      <c r="N70" s="66" t="str">
        <f t="shared" si="20"/>
        <v/>
      </c>
      <c r="O70" s="66" t="str">
        <f t="shared" si="21"/>
        <v/>
      </c>
      <c r="P70" s="66" t="str">
        <f t="shared" si="22"/>
        <v/>
      </c>
      <c r="Q70" s="66" t="str">
        <f t="shared" si="23"/>
        <v/>
      </c>
      <c r="R70" s="66" t="str">
        <f t="shared" si="24"/>
        <v/>
      </c>
      <c r="S70" s="66" t="str">
        <f t="shared" si="25"/>
        <v/>
      </c>
      <c r="T70" s="66" t="str">
        <f t="shared" si="26"/>
        <v/>
      </c>
      <c r="U70" s="66" t="str">
        <f t="shared" si="27"/>
        <v/>
      </c>
      <c r="V70" s="66" t="str">
        <f t="shared" si="28"/>
        <v/>
      </c>
      <c r="W70" s="66" t="str">
        <f t="shared" si="29"/>
        <v/>
      </c>
      <c r="X70" s="66" t="str">
        <f t="shared" si="30"/>
        <v/>
      </c>
      <c r="Y70" s="66" t="str">
        <f t="shared" si="31"/>
        <v/>
      </c>
      <c r="Z70" s="66" t="str">
        <f t="shared" si="32"/>
        <v/>
      </c>
      <c r="AA70" s="66" t="str">
        <f t="shared" si="33"/>
        <v/>
      </c>
      <c r="AB70" s="66" t="str">
        <f t="shared" si="34"/>
        <v/>
      </c>
      <c r="AC70" s="66" t="str">
        <f t="shared" si="36"/>
        <v/>
      </c>
      <c r="AD70" s="67" t="str">
        <f t="shared" si="35"/>
        <v/>
      </c>
    </row>
    <row r="71" spans="1:30" ht="11.1" customHeight="1" x14ac:dyDescent="0.2">
      <c r="A71" s="68" t="str">
        <f>IF('Sınıf, Yıl, Dönem ve Sınav Seç'!A13="","",'Sınıf, Yıl, Dönem ve Sınav Seç'!A13)</f>
        <v/>
      </c>
      <c r="B71" s="69" t="str">
        <f>IF('Sınıf, Yıl, Dönem ve Sınav Seç'!B13=0,"",'Sınıf, Yıl, Dönem ve Sınav Seç'!B13)</f>
        <v/>
      </c>
      <c r="C71" s="70" t="str">
        <f>IF('Sınıf, Yıl, Dönem ve Sınav Seç'!C13=0,"",'Sınıf, Yıl, Dönem ve Sınav Seç'!C13)</f>
        <v/>
      </c>
      <c r="D71" s="66" t="str">
        <f t="shared" si="10"/>
        <v/>
      </c>
      <c r="E71" s="66" t="str">
        <f t="shared" si="11"/>
        <v/>
      </c>
      <c r="F71" s="66" t="str">
        <f t="shared" si="12"/>
        <v/>
      </c>
      <c r="G71" s="66" t="str">
        <f t="shared" si="13"/>
        <v/>
      </c>
      <c r="H71" s="66" t="str">
        <f t="shared" si="14"/>
        <v/>
      </c>
      <c r="I71" s="66" t="str">
        <f t="shared" si="15"/>
        <v/>
      </c>
      <c r="J71" s="66" t="str">
        <f t="shared" si="16"/>
        <v/>
      </c>
      <c r="K71" s="66" t="str">
        <f t="shared" si="17"/>
        <v/>
      </c>
      <c r="L71" s="66" t="str">
        <f t="shared" si="18"/>
        <v/>
      </c>
      <c r="M71" s="66" t="str">
        <f t="shared" si="19"/>
        <v/>
      </c>
      <c r="N71" s="66" t="str">
        <f t="shared" si="20"/>
        <v/>
      </c>
      <c r="O71" s="66" t="str">
        <f t="shared" si="21"/>
        <v/>
      </c>
      <c r="P71" s="66" t="str">
        <f t="shared" si="22"/>
        <v/>
      </c>
      <c r="Q71" s="66" t="str">
        <f t="shared" si="23"/>
        <v/>
      </c>
      <c r="R71" s="66" t="str">
        <f t="shared" si="24"/>
        <v/>
      </c>
      <c r="S71" s="66" t="str">
        <f t="shared" si="25"/>
        <v/>
      </c>
      <c r="T71" s="66" t="str">
        <f t="shared" si="26"/>
        <v/>
      </c>
      <c r="U71" s="66" t="str">
        <f t="shared" si="27"/>
        <v/>
      </c>
      <c r="V71" s="66" t="str">
        <f t="shared" si="28"/>
        <v/>
      </c>
      <c r="W71" s="66" t="str">
        <f t="shared" si="29"/>
        <v/>
      </c>
      <c r="X71" s="66" t="str">
        <f t="shared" si="30"/>
        <v/>
      </c>
      <c r="Y71" s="66" t="str">
        <f t="shared" si="31"/>
        <v/>
      </c>
      <c r="Z71" s="66" t="str">
        <f t="shared" si="32"/>
        <v/>
      </c>
      <c r="AA71" s="66" t="str">
        <f t="shared" si="33"/>
        <v/>
      </c>
      <c r="AB71" s="66" t="str">
        <f t="shared" si="34"/>
        <v/>
      </c>
      <c r="AC71" s="66" t="str">
        <f t="shared" si="36"/>
        <v/>
      </c>
      <c r="AD71" s="67" t="str">
        <f t="shared" si="35"/>
        <v/>
      </c>
    </row>
    <row r="72" spans="1:30" ht="11.1" customHeight="1" x14ac:dyDescent="0.2">
      <c r="A72" s="63" t="str">
        <f>IF('Sınıf, Yıl, Dönem ve Sınav Seç'!A14="","",'Sınıf, Yıl, Dönem ve Sınav Seç'!A14)</f>
        <v/>
      </c>
      <c r="B72" s="64" t="str">
        <f>IF('Sınıf, Yıl, Dönem ve Sınav Seç'!B14=0,"",'Sınıf, Yıl, Dönem ve Sınav Seç'!B14)</f>
        <v/>
      </c>
      <c r="C72" s="65" t="str">
        <f>IF('Sınıf, Yıl, Dönem ve Sınav Seç'!C14=0,"",'Sınıf, Yıl, Dönem ve Sınav Seç'!C14)</f>
        <v/>
      </c>
      <c r="D72" s="66" t="str">
        <f t="shared" si="10"/>
        <v/>
      </c>
      <c r="E72" s="66" t="str">
        <f t="shared" si="11"/>
        <v/>
      </c>
      <c r="F72" s="66" t="str">
        <f t="shared" si="12"/>
        <v/>
      </c>
      <c r="G72" s="66" t="str">
        <f t="shared" si="13"/>
        <v/>
      </c>
      <c r="H72" s="66" t="str">
        <f t="shared" si="14"/>
        <v/>
      </c>
      <c r="I72" s="66" t="str">
        <f t="shared" si="15"/>
        <v/>
      </c>
      <c r="J72" s="66" t="str">
        <f t="shared" si="16"/>
        <v/>
      </c>
      <c r="K72" s="66" t="str">
        <f t="shared" si="17"/>
        <v/>
      </c>
      <c r="L72" s="66" t="str">
        <f t="shared" si="18"/>
        <v/>
      </c>
      <c r="M72" s="66" t="str">
        <f t="shared" si="19"/>
        <v/>
      </c>
      <c r="N72" s="66" t="str">
        <f t="shared" si="20"/>
        <v/>
      </c>
      <c r="O72" s="66" t="str">
        <f t="shared" si="21"/>
        <v/>
      </c>
      <c r="P72" s="66" t="str">
        <f t="shared" si="22"/>
        <v/>
      </c>
      <c r="Q72" s="66" t="str">
        <f t="shared" si="23"/>
        <v/>
      </c>
      <c r="R72" s="66" t="str">
        <f t="shared" si="24"/>
        <v/>
      </c>
      <c r="S72" s="66" t="str">
        <f t="shared" si="25"/>
        <v/>
      </c>
      <c r="T72" s="66" t="str">
        <f t="shared" si="26"/>
        <v/>
      </c>
      <c r="U72" s="66" t="str">
        <f t="shared" si="27"/>
        <v/>
      </c>
      <c r="V72" s="66" t="str">
        <f t="shared" si="28"/>
        <v/>
      </c>
      <c r="W72" s="66" t="str">
        <f t="shared" si="29"/>
        <v/>
      </c>
      <c r="X72" s="66" t="str">
        <f t="shared" si="30"/>
        <v/>
      </c>
      <c r="Y72" s="66" t="str">
        <f t="shared" si="31"/>
        <v/>
      </c>
      <c r="Z72" s="66" t="str">
        <f t="shared" si="32"/>
        <v/>
      </c>
      <c r="AA72" s="66" t="str">
        <f t="shared" si="33"/>
        <v/>
      </c>
      <c r="AB72" s="66" t="str">
        <f t="shared" si="34"/>
        <v/>
      </c>
      <c r="AC72" s="66" t="str">
        <f t="shared" si="36"/>
        <v/>
      </c>
      <c r="AD72" s="67" t="str">
        <f t="shared" si="35"/>
        <v/>
      </c>
    </row>
    <row r="73" spans="1:30" ht="11.1" customHeight="1" x14ac:dyDescent="0.2">
      <c r="A73" s="68" t="str">
        <f>IF('Sınıf, Yıl, Dönem ve Sınav Seç'!A15="","",'Sınıf, Yıl, Dönem ve Sınav Seç'!A15)</f>
        <v/>
      </c>
      <c r="B73" s="69" t="str">
        <f>IF('Sınıf, Yıl, Dönem ve Sınav Seç'!B15=0,"",'Sınıf, Yıl, Dönem ve Sınav Seç'!B15)</f>
        <v/>
      </c>
      <c r="C73" s="70" t="str">
        <f>IF('Sınıf, Yıl, Dönem ve Sınav Seç'!C15=0,"",'Sınıf, Yıl, Dönem ve Sınav Seç'!C15)</f>
        <v/>
      </c>
      <c r="D73" s="66" t="str">
        <f t="shared" si="10"/>
        <v/>
      </c>
      <c r="E73" s="66" t="str">
        <f t="shared" si="11"/>
        <v/>
      </c>
      <c r="F73" s="66" t="str">
        <f t="shared" si="12"/>
        <v/>
      </c>
      <c r="G73" s="66" t="str">
        <f t="shared" si="13"/>
        <v/>
      </c>
      <c r="H73" s="66" t="str">
        <f t="shared" si="14"/>
        <v/>
      </c>
      <c r="I73" s="66" t="str">
        <f t="shared" si="15"/>
        <v/>
      </c>
      <c r="J73" s="66" t="str">
        <f t="shared" si="16"/>
        <v/>
      </c>
      <c r="K73" s="66" t="str">
        <f t="shared" si="17"/>
        <v/>
      </c>
      <c r="L73" s="66" t="str">
        <f t="shared" si="18"/>
        <v/>
      </c>
      <c r="M73" s="66" t="str">
        <f t="shared" si="19"/>
        <v/>
      </c>
      <c r="N73" s="66" t="str">
        <f t="shared" si="20"/>
        <v/>
      </c>
      <c r="O73" s="66" t="str">
        <f t="shared" si="21"/>
        <v/>
      </c>
      <c r="P73" s="66" t="str">
        <f t="shared" si="22"/>
        <v/>
      </c>
      <c r="Q73" s="66" t="str">
        <f t="shared" si="23"/>
        <v/>
      </c>
      <c r="R73" s="66" t="str">
        <f t="shared" si="24"/>
        <v/>
      </c>
      <c r="S73" s="66" t="str">
        <f t="shared" si="25"/>
        <v/>
      </c>
      <c r="T73" s="66" t="str">
        <f t="shared" si="26"/>
        <v/>
      </c>
      <c r="U73" s="66" t="str">
        <f t="shared" si="27"/>
        <v/>
      </c>
      <c r="V73" s="66" t="str">
        <f t="shared" si="28"/>
        <v/>
      </c>
      <c r="W73" s="66" t="str">
        <f t="shared" si="29"/>
        <v/>
      </c>
      <c r="X73" s="66" t="str">
        <f t="shared" si="30"/>
        <v/>
      </c>
      <c r="Y73" s="66" t="str">
        <f t="shared" si="31"/>
        <v/>
      </c>
      <c r="Z73" s="66" t="str">
        <f t="shared" si="32"/>
        <v/>
      </c>
      <c r="AA73" s="66" t="str">
        <f t="shared" si="33"/>
        <v/>
      </c>
      <c r="AB73" s="66" t="str">
        <f t="shared" si="34"/>
        <v/>
      </c>
      <c r="AC73" s="66" t="str">
        <f t="shared" si="36"/>
        <v/>
      </c>
      <c r="AD73" s="67" t="str">
        <f t="shared" si="35"/>
        <v/>
      </c>
    </row>
    <row r="74" spans="1:30" ht="11.1" customHeight="1" x14ac:dyDescent="0.2">
      <c r="A74" s="63" t="str">
        <f>IF('Sınıf, Yıl, Dönem ve Sınav Seç'!A16="","",'Sınıf, Yıl, Dönem ve Sınav Seç'!A16)</f>
        <v/>
      </c>
      <c r="B74" s="64" t="str">
        <f>IF('Sınıf, Yıl, Dönem ve Sınav Seç'!B16=0,"",'Sınıf, Yıl, Dönem ve Sınav Seç'!B16)</f>
        <v/>
      </c>
      <c r="C74" s="65" t="str">
        <f>IF('Sınıf, Yıl, Dönem ve Sınav Seç'!C16=0,"",'Sınıf, Yıl, Dönem ve Sınav Seç'!C16)</f>
        <v/>
      </c>
      <c r="D74" s="66" t="str">
        <f t="shared" si="10"/>
        <v/>
      </c>
      <c r="E74" s="66" t="str">
        <f t="shared" si="11"/>
        <v/>
      </c>
      <c r="F74" s="66" t="str">
        <f t="shared" si="12"/>
        <v/>
      </c>
      <c r="G74" s="66" t="str">
        <f t="shared" si="13"/>
        <v/>
      </c>
      <c r="H74" s="66" t="str">
        <f t="shared" si="14"/>
        <v/>
      </c>
      <c r="I74" s="66" t="str">
        <f t="shared" si="15"/>
        <v/>
      </c>
      <c r="J74" s="66" t="str">
        <f t="shared" si="16"/>
        <v/>
      </c>
      <c r="K74" s="66" t="str">
        <f t="shared" si="17"/>
        <v/>
      </c>
      <c r="L74" s="66" t="str">
        <f t="shared" si="18"/>
        <v/>
      </c>
      <c r="M74" s="66" t="str">
        <f t="shared" si="19"/>
        <v/>
      </c>
      <c r="N74" s="66" t="str">
        <f t="shared" si="20"/>
        <v/>
      </c>
      <c r="O74" s="66" t="str">
        <f t="shared" si="21"/>
        <v/>
      </c>
      <c r="P74" s="66" t="str">
        <f t="shared" si="22"/>
        <v/>
      </c>
      <c r="Q74" s="66" t="str">
        <f t="shared" si="23"/>
        <v/>
      </c>
      <c r="R74" s="66" t="str">
        <f t="shared" si="24"/>
        <v/>
      </c>
      <c r="S74" s="66" t="str">
        <f t="shared" si="25"/>
        <v/>
      </c>
      <c r="T74" s="66" t="str">
        <f t="shared" si="26"/>
        <v/>
      </c>
      <c r="U74" s="66" t="str">
        <f t="shared" si="27"/>
        <v/>
      </c>
      <c r="V74" s="66" t="str">
        <f t="shared" si="28"/>
        <v/>
      </c>
      <c r="W74" s="66" t="str">
        <f t="shared" si="29"/>
        <v/>
      </c>
      <c r="X74" s="66" t="str">
        <f t="shared" si="30"/>
        <v/>
      </c>
      <c r="Y74" s="66" t="str">
        <f t="shared" si="31"/>
        <v/>
      </c>
      <c r="Z74" s="66" t="str">
        <f t="shared" si="32"/>
        <v/>
      </c>
      <c r="AA74" s="66" t="str">
        <f t="shared" si="33"/>
        <v/>
      </c>
      <c r="AB74" s="66" t="str">
        <f t="shared" si="34"/>
        <v/>
      </c>
      <c r="AC74" s="66" t="str">
        <f t="shared" si="36"/>
        <v/>
      </c>
      <c r="AD74" s="67" t="str">
        <f t="shared" si="35"/>
        <v/>
      </c>
    </row>
    <row r="75" spans="1:30" ht="11.1" customHeight="1" x14ac:dyDescent="0.2">
      <c r="A75" s="68" t="str">
        <f>IF('Sınıf, Yıl, Dönem ve Sınav Seç'!A17="","",'Sınıf, Yıl, Dönem ve Sınav Seç'!A17)</f>
        <v/>
      </c>
      <c r="B75" s="69" t="str">
        <f>IF('Sınıf, Yıl, Dönem ve Sınav Seç'!B17=0,"",'Sınıf, Yıl, Dönem ve Sınav Seç'!B17)</f>
        <v/>
      </c>
      <c r="C75" s="70" t="str">
        <f>IF('Sınıf, Yıl, Dönem ve Sınav Seç'!C17=0,"",'Sınıf, Yıl, Dönem ve Sınav Seç'!C17)</f>
        <v/>
      </c>
      <c r="D75" s="66" t="str">
        <f t="shared" si="10"/>
        <v/>
      </c>
      <c r="E75" s="66" t="str">
        <f t="shared" si="11"/>
        <v/>
      </c>
      <c r="F75" s="66" t="str">
        <f t="shared" si="12"/>
        <v/>
      </c>
      <c r="G75" s="66" t="str">
        <f t="shared" si="13"/>
        <v/>
      </c>
      <c r="H75" s="66" t="str">
        <f t="shared" si="14"/>
        <v/>
      </c>
      <c r="I75" s="66" t="str">
        <f t="shared" si="15"/>
        <v/>
      </c>
      <c r="J75" s="66" t="str">
        <f t="shared" si="16"/>
        <v/>
      </c>
      <c r="K75" s="66" t="str">
        <f t="shared" si="17"/>
        <v/>
      </c>
      <c r="L75" s="66" t="str">
        <f t="shared" si="18"/>
        <v/>
      </c>
      <c r="M75" s="66" t="str">
        <f t="shared" si="19"/>
        <v/>
      </c>
      <c r="N75" s="66" t="str">
        <f t="shared" si="20"/>
        <v/>
      </c>
      <c r="O75" s="66" t="str">
        <f t="shared" si="21"/>
        <v/>
      </c>
      <c r="P75" s="66" t="str">
        <f t="shared" si="22"/>
        <v/>
      </c>
      <c r="Q75" s="66" t="str">
        <f t="shared" si="23"/>
        <v/>
      </c>
      <c r="R75" s="66" t="str">
        <f t="shared" si="24"/>
        <v/>
      </c>
      <c r="S75" s="66" t="str">
        <f t="shared" si="25"/>
        <v/>
      </c>
      <c r="T75" s="66" t="str">
        <f t="shared" si="26"/>
        <v/>
      </c>
      <c r="U75" s="66" t="str">
        <f t="shared" si="27"/>
        <v/>
      </c>
      <c r="V75" s="66" t="str">
        <f t="shared" si="28"/>
        <v/>
      </c>
      <c r="W75" s="66" t="str">
        <f t="shared" si="29"/>
        <v/>
      </c>
      <c r="X75" s="66" t="str">
        <f t="shared" si="30"/>
        <v/>
      </c>
      <c r="Y75" s="66" t="str">
        <f t="shared" si="31"/>
        <v/>
      </c>
      <c r="Z75" s="66" t="str">
        <f t="shared" si="32"/>
        <v/>
      </c>
      <c r="AA75" s="66" t="str">
        <f t="shared" si="33"/>
        <v/>
      </c>
      <c r="AB75" s="66" t="str">
        <f t="shared" si="34"/>
        <v/>
      </c>
      <c r="AC75" s="66" t="str">
        <f t="shared" si="36"/>
        <v/>
      </c>
      <c r="AD75" s="67" t="str">
        <f t="shared" si="35"/>
        <v/>
      </c>
    </row>
    <row r="76" spans="1:30" ht="11.1" customHeight="1" x14ac:dyDescent="0.2">
      <c r="A76" s="63" t="str">
        <f>IF('Sınıf, Yıl, Dönem ve Sınav Seç'!A18="","",'Sınıf, Yıl, Dönem ve Sınav Seç'!A18)</f>
        <v/>
      </c>
      <c r="B76" s="64" t="str">
        <f>IF('Sınıf, Yıl, Dönem ve Sınav Seç'!B18=0,"",'Sınıf, Yıl, Dönem ve Sınav Seç'!B18)</f>
        <v/>
      </c>
      <c r="C76" s="65" t="str">
        <f>IF('Sınıf, Yıl, Dönem ve Sınav Seç'!C18=0,"",'Sınıf, Yıl, Dönem ve Sınav Seç'!C18)</f>
        <v/>
      </c>
      <c r="D76" s="66" t="str">
        <f t="shared" si="10"/>
        <v/>
      </c>
      <c r="E76" s="66" t="str">
        <f t="shared" si="11"/>
        <v/>
      </c>
      <c r="F76" s="66" t="str">
        <f t="shared" si="12"/>
        <v/>
      </c>
      <c r="G76" s="66" t="str">
        <f t="shared" si="13"/>
        <v/>
      </c>
      <c r="H76" s="66" t="str">
        <f t="shared" si="14"/>
        <v/>
      </c>
      <c r="I76" s="66" t="str">
        <f t="shared" si="15"/>
        <v/>
      </c>
      <c r="J76" s="66" t="str">
        <f t="shared" si="16"/>
        <v/>
      </c>
      <c r="K76" s="66" t="str">
        <f t="shared" si="17"/>
        <v/>
      </c>
      <c r="L76" s="66" t="str">
        <f t="shared" si="18"/>
        <v/>
      </c>
      <c r="M76" s="66" t="str">
        <f t="shared" si="19"/>
        <v/>
      </c>
      <c r="N76" s="66" t="str">
        <f t="shared" si="20"/>
        <v/>
      </c>
      <c r="O76" s="66" t="str">
        <f t="shared" si="21"/>
        <v/>
      </c>
      <c r="P76" s="66" t="str">
        <f t="shared" si="22"/>
        <v/>
      </c>
      <c r="Q76" s="66" t="str">
        <f t="shared" si="23"/>
        <v/>
      </c>
      <c r="R76" s="66" t="str">
        <f t="shared" si="24"/>
        <v/>
      </c>
      <c r="S76" s="66" t="str">
        <f t="shared" si="25"/>
        <v/>
      </c>
      <c r="T76" s="66" t="str">
        <f t="shared" si="26"/>
        <v/>
      </c>
      <c r="U76" s="66" t="str">
        <f t="shared" si="27"/>
        <v/>
      </c>
      <c r="V76" s="66" t="str">
        <f t="shared" si="28"/>
        <v/>
      </c>
      <c r="W76" s="66" t="str">
        <f t="shared" si="29"/>
        <v/>
      </c>
      <c r="X76" s="66" t="str">
        <f t="shared" si="30"/>
        <v/>
      </c>
      <c r="Y76" s="66" t="str">
        <f t="shared" si="31"/>
        <v/>
      </c>
      <c r="Z76" s="66" t="str">
        <f t="shared" si="32"/>
        <v/>
      </c>
      <c r="AA76" s="66" t="str">
        <f t="shared" si="33"/>
        <v/>
      </c>
      <c r="AB76" s="66" t="str">
        <f t="shared" si="34"/>
        <v/>
      </c>
      <c r="AC76" s="66" t="str">
        <f t="shared" si="36"/>
        <v/>
      </c>
      <c r="AD76" s="67" t="str">
        <f t="shared" si="35"/>
        <v/>
      </c>
    </row>
    <row r="77" spans="1:30" ht="11.1" customHeight="1" x14ac:dyDescent="0.2">
      <c r="A77" s="68" t="str">
        <f>IF('Sınıf, Yıl, Dönem ve Sınav Seç'!A19="","",'Sınıf, Yıl, Dönem ve Sınav Seç'!A19)</f>
        <v/>
      </c>
      <c r="B77" s="69" t="str">
        <f>IF('Sınıf, Yıl, Dönem ve Sınav Seç'!B19=0,"",'Sınıf, Yıl, Dönem ve Sınav Seç'!B19)</f>
        <v/>
      </c>
      <c r="C77" s="70" t="str">
        <f>IF('Sınıf, Yıl, Dönem ve Sınav Seç'!C19=0,"",'Sınıf, Yıl, Dönem ve Sınav Seç'!C19)</f>
        <v/>
      </c>
      <c r="D77" s="66" t="str">
        <f t="shared" si="10"/>
        <v/>
      </c>
      <c r="E77" s="66" t="str">
        <f t="shared" si="11"/>
        <v/>
      </c>
      <c r="F77" s="66" t="str">
        <f t="shared" si="12"/>
        <v/>
      </c>
      <c r="G77" s="66" t="str">
        <f t="shared" si="13"/>
        <v/>
      </c>
      <c r="H77" s="66" t="str">
        <f t="shared" si="14"/>
        <v/>
      </c>
      <c r="I77" s="66" t="str">
        <f t="shared" si="15"/>
        <v/>
      </c>
      <c r="J77" s="66" t="str">
        <f t="shared" si="16"/>
        <v/>
      </c>
      <c r="K77" s="66" t="str">
        <f t="shared" si="17"/>
        <v/>
      </c>
      <c r="L77" s="66" t="str">
        <f t="shared" si="18"/>
        <v/>
      </c>
      <c r="M77" s="66" t="str">
        <f t="shared" si="19"/>
        <v/>
      </c>
      <c r="N77" s="66" t="str">
        <f t="shared" si="20"/>
        <v/>
      </c>
      <c r="O77" s="66" t="str">
        <f t="shared" si="21"/>
        <v/>
      </c>
      <c r="P77" s="66" t="str">
        <f t="shared" si="22"/>
        <v/>
      </c>
      <c r="Q77" s="66" t="str">
        <f t="shared" si="23"/>
        <v/>
      </c>
      <c r="R77" s="66" t="str">
        <f t="shared" si="24"/>
        <v/>
      </c>
      <c r="S77" s="66" t="str">
        <f t="shared" si="25"/>
        <v/>
      </c>
      <c r="T77" s="66" t="str">
        <f t="shared" si="26"/>
        <v/>
      </c>
      <c r="U77" s="66" t="str">
        <f t="shared" si="27"/>
        <v/>
      </c>
      <c r="V77" s="66" t="str">
        <f t="shared" si="28"/>
        <v/>
      </c>
      <c r="W77" s="66" t="str">
        <f t="shared" si="29"/>
        <v/>
      </c>
      <c r="X77" s="66" t="str">
        <f t="shared" si="30"/>
        <v/>
      </c>
      <c r="Y77" s="66" t="str">
        <f t="shared" si="31"/>
        <v/>
      </c>
      <c r="Z77" s="66" t="str">
        <f t="shared" si="32"/>
        <v/>
      </c>
      <c r="AA77" s="66" t="str">
        <f t="shared" si="33"/>
        <v/>
      </c>
      <c r="AB77" s="66" t="str">
        <f t="shared" si="34"/>
        <v/>
      </c>
      <c r="AC77" s="66" t="str">
        <f t="shared" si="36"/>
        <v/>
      </c>
      <c r="AD77" s="67" t="str">
        <f t="shared" si="35"/>
        <v/>
      </c>
    </row>
    <row r="78" spans="1:30" ht="11.1" customHeight="1" x14ac:dyDescent="0.2">
      <c r="A78" s="63" t="str">
        <f>IF('Sınıf, Yıl, Dönem ve Sınav Seç'!A20="","",'Sınıf, Yıl, Dönem ve Sınav Seç'!A20)</f>
        <v/>
      </c>
      <c r="B78" s="64" t="str">
        <f>IF('Sınıf, Yıl, Dönem ve Sınav Seç'!B20=0,"",'Sınıf, Yıl, Dönem ve Sınav Seç'!B20)</f>
        <v/>
      </c>
      <c r="C78" s="65" t="str">
        <f>IF('Sınıf, Yıl, Dönem ve Sınav Seç'!C20=0,"",'Sınıf, Yıl, Dönem ve Sınav Seç'!C20)</f>
        <v/>
      </c>
      <c r="D78" s="66" t="str">
        <f t="shared" si="10"/>
        <v/>
      </c>
      <c r="E78" s="66" t="str">
        <f t="shared" si="11"/>
        <v/>
      </c>
      <c r="F78" s="66" t="str">
        <f t="shared" si="12"/>
        <v/>
      </c>
      <c r="G78" s="66" t="str">
        <f t="shared" si="13"/>
        <v/>
      </c>
      <c r="H78" s="66" t="str">
        <f t="shared" si="14"/>
        <v/>
      </c>
      <c r="I78" s="66" t="str">
        <f t="shared" si="15"/>
        <v/>
      </c>
      <c r="J78" s="66" t="str">
        <f t="shared" si="16"/>
        <v/>
      </c>
      <c r="K78" s="66" t="str">
        <f t="shared" si="17"/>
        <v/>
      </c>
      <c r="L78" s="66" t="str">
        <f t="shared" si="18"/>
        <v/>
      </c>
      <c r="M78" s="66" t="str">
        <f t="shared" si="19"/>
        <v/>
      </c>
      <c r="N78" s="66" t="str">
        <f t="shared" si="20"/>
        <v/>
      </c>
      <c r="O78" s="66" t="str">
        <f t="shared" si="21"/>
        <v/>
      </c>
      <c r="P78" s="66" t="str">
        <f t="shared" si="22"/>
        <v/>
      </c>
      <c r="Q78" s="66" t="str">
        <f t="shared" si="23"/>
        <v/>
      </c>
      <c r="R78" s="66" t="str">
        <f t="shared" si="24"/>
        <v/>
      </c>
      <c r="S78" s="66" t="str">
        <f t="shared" si="25"/>
        <v/>
      </c>
      <c r="T78" s="66" t="str">
        <f t="shared" si="26"/>
        <v/>
      </c>
      <c r="U78" s="66" t="str">
        <f t="shared" si="27"/>
        <v/>
      </c>
      <c r="V78" s="66" t="str">
        <f t="shared" si="28"/>
        <v/>
      </c>
      <c r="W78" s="66" t="str">
        <f t="shared" si="29"/>
        <v/>
      </c>
      <c r="X78" s="66" t="str">
        <f t="shared" si="30"/>
        <v/>
      </c>
      <c r="Y78" s="66" t="str">
        <f t="shared" si="31"/>
        <v/>
      </c>
      <c r="Z78" s="66" t="str">
        <f t="shared" si="32"/>
        <v/>
      </c>
      <c r="AA78" s="66" t="str">
        <f t="shared" si="33"/>
        <v/>
      </c>
      <c r="AB78" s="66" t="str">
        <f t="shared" si="34"/>
        <v/>
      </c>
      <c r="AC78" s="66" t="str">
        <f t="shared" si="36"/>
        <v/>
      </c>
      <c r="AD78" s="67" t="str">
        <f t="shared" si="35"/>
        <v/>
      </c>
    </row>
    <row r="79" spans="1:30" ht="11.1" customHeight="1" x14ac:dyDescent="0.2">
      <c r="A79" s="68" t="str">
        <f>IF('Sınıf, Yıl, Dönem ve Sınav Seç'!A21="","",'Sınıf, Yıl, Dönem ve Sınav Seç'!A21)</f>
        <v/>
      </c>
      <c r="B79" s="69" t="str">
        <f>IF('Sınıf, Yıl, Dönem ve Sınav Seç'!B21=0,"",'Sınıf, Yıl, Dönem ve Sınav Seç'!B21)</f>
        <v/>
      </c>
      <c r="C79" s="70" t="str">
        <f>IF('Sınıf, Yıl, Dönem ve Sınav Seç'!C21=0,"",'Sınıf, Yıl, Dönem ve Sınav Seç'!C21)</f>
        <v/>
      </c>
      <c r="D79" s="66" t="str">
        <f t="shared" si="10"/>
        <v/>
      </c>
      <c r="E79" s="66" t="str">
        <f t="shared" si="11"/>
        <v/>
      </c>
      <c r="F79" s="66" t="str">
        <f t="shared" si="12"/>
        <v/>
      </c>
      <c r="G79" s="66" t="str">
        <f t="shared" si="13"/>
        <v/>
      </c>
      <c r="H79" s="66" t="str">
        <f t="shared" si="14"/>
        <v/>
      </c>
      <c r="I79" s="66" t="str">
        <f t="shared" si="15"/>
        <v/>
      </c>
      <c r="J79" s="66" t="str">
        <f t="shared" si="16"/>
        <v/>
      </c>
      <c r="K79" s="66" t="str">
        <f t="shared" si="17"/>
        <v/>
      </c>
      <c r="L79" s="66" t="str">
        <f t="shared" si="18"/>
        <v/>
      </c>
      <c r="M79" s="66" t="str">
        <f t="shared" si="19"/>
        <v/>
      </c>
      <c r="N79" s="66" t="str">
        <f t="shared" si="20"/>
        <v/>
      </c>
      <c r="O79" s="66" t="str">
        <f t="shared" si="21"/>
        <v/>
      </c>
      <c r="P79" s="66" t="str">
        <f t="shared" si="22"/>
        <v/>
      </c>
      <c r="Q79" s="66" t="str">
        <f t="shared" si="23"/>
        <v/>
      </c>
      <c r="R79" s="66" t="str">
        <f t="shared" si="24"/>
        <v/>
      </c>
      <c r="S79" s="66" t="str">
        <f t="shared" si="25"/>
        <v/>
      </c>
      <c r="T79" s="66" t="str">
        <f t="shared" si="26"/>
        <v/>
      </c>
      <c r="U79" s="66" t="str">
        <f t="shared" si="27"/>
        <v/>
      </c>
      <c r="V79" s="66" t="str">
        <f t="shared" si="28"/>
        <v/>
      </c>
      <c r="W79" s="66" t="str">
        <f t="shared" si="29"/>
        <v/>
      </c>
      <c r="X79" s="66" t="str">
        <f t="shared" si="30"/>
        <v/>
      </c>
      <c r="Y79" s="66" t="str">
        <f t="shared" si="31"/>
        <v/>
      </c>
      <c r="Z79" s="66" t="str">
        <f t="shared" si="32"/>
        <v/>
      </c>
      <c r="AA79" s="66" t="str">
        <f t="shared" si="33"/>
        <v/>
      </c>
      <c r="AB79" s="66" t="str">
        <f t="shared" si="34"/>
        <v/>
      </c>
      <c r="AC79" s="66" t="str">
        <f t="shared" si="36"/>
        <v/>
      </c>
      <c r="AD79" s="67" t="str">
        <f t="shared" si="35"/>
        <v/>
      </c>
    </row>
    <row r="80" spans="1:30" ht="11.1" customHeight="1" x14ac:dyDescent="0.2">
      <c r="A80" s="63" t="str">
        <f>IF('Sınıf, Yıl, Dönem ve Sınav Seç'!A22="","",'Sınıf, Yıl, Dönem ve Sınav Seç'!A22)</f>
        <v/>
      </c>
      <c r="B80" s="64" t="str">
        <f>IF('Sınıf, Yıl, Dönem ve Sınav Seç'!B22=0,"",'Sınıf, Yıl, Dönem ve Sınav Seç'!B22)</f>
        <v/>
      </c>
      <c r="C80" s="65" t="str">
        <f>IF('Sınıf, Yıl, Dönem ve Sınav Seç'!C22=0,"",'Sınıf, Yıl, Dönem ve Sınav Seç'!C22)</f>
        <v/>
      </c>
      <c r="D80" s="66" t="str">
        <f t="shared" si="10"/>
        <v/>
      </c>
      <c r="E80" s="66" t="str">
        <f t="shared" si="11"/>
        <v/>
      </c>
      <c r="F80" s="66" t="str">
        <f t="shared" si="12"/>
        <v/>
      </c>
      <c r="G80" s="66" t="str">
        <f t="shared" si="13"/>
        <v/>
      </c>
      <c r="H80" s="66" t="str">
        <f t="shared" si="14"/>
        <v/>
      </c>
      <c r="I80" s="66" t="str">
        <f t="shared" si="15"/>
        <v/>
      </c>
      <c r="J80" s="66" t="str">
        <f t="shared" si="16"/>
        <v/>
      </c>
      <c r="K80" s="66" t="str">
        <f t="shared" si="17"/>
        <v/>
      </c>
      <c r="L80" s="66" t="str">
        <f t="shared" si="18"/>
        <v/>
      </c>
      <c r="M80" s="66" t="str">
        <f t="shared" si="19"/>
        <v/>
      </c>
      <c r="N80" s="66" t="str">
        <f t="shared" si="20"/>
        <v/>
      </c>
      <c r="O80" s="66" t="str">
        <f t="shared" si="21"/>
        <v/>
      </c>
      <c r="P80" s="66" t="str">
        <f t="shared" si="22"/>
        <v/>
      </c>
      <c r="Q80" s="66" t="str">
        <f t="shared" si="23"/>
        <v/>
      </c>
      <c r="R80" s="66" t="str">
        <f t="shared" si="24"/>
        <v/>
      </c>
      <c r="S80" s="66" t="str">
        <f t="shared" si="25"/>
        <v/>
      </c>
      <c r="T80" s="66" t="str">
        <f t="shared" si="26"/>
        <v/>
      </c>
      <c r="U80" s="66" t="str">
        <f t="shared" si="27"/>
        <v/>
      </c>
      <c r="V80" s="66" t="str">
        <f t="shared" si="28"/>
        <v/>
      </c>
      <c r="W80" s="66" t="str">
        <f t="shared" si="29"/>
        <v/>
      </c>
      <c r="X80" s="66" t="str">
        <f t="shared" si="30"/>
        <v/>
      </c>
      <c r="Y80" s="66" t="str">
        <f t="shared" si="31"/>
        <v/>
      </c>
      <c r="Z80" s="66" t="str">
        <f t="shared" si="32"/>
        <v/>
      </c>
      <c r="AA80" s="66" t="str">
        <f t="shared" si="33"/>
        <v/>
      </c>
      <c r="AB80" s="66" t="str">
        <f t="shared" si="34"/>
        <v/>
      </c>
      <c r="AC80" s="66" t="str">
        <f t="shared" si="36"/>
        <v/>
      </c>
      <c r="AD80" s="67" t="str">
        <f t="shared" si="35"/>
        <v/>
      </c>
    </row>
    <row r="81" spans="1:30" ht="11.1" customHeight="1" x14ac:dyDescent="0.2">
      <c r="A81" s="68" t="str">
        <f>IF('Sınıf, Yıl, Dönem ve Sınav Seç'!A23="","",'Sınıf, Yıl, Dönem ve Sınav Seç'!A23)</f>
        <v/>
      </c>
      <c r="B81" s="69" t="str">
        <f>IF('Sınıf, Yıl, Dönem ve Sınav Seç'!B23=0,"",'Sınıf, Yıl, Dönem ve Sınav Seç'!B23)</f>
        <v/>
      </c>
      <c r="C81" s="70" t="str">
        <f>IF('Sınıf, Yıl, Dönem ve Sınav Seç'!C23=0,"",'Sınıf, Yıl, Dönem ve Sınav Seç'!C23)</f>
        <v/>
      </c>
      <c r="D81" s="66" t="str">
        <f t="shared" si="10"/>
        <v/>
      </c>
      <c r="E81" s="66" t="str">
        <f t="shared" si="11"/>
        <v/>
      </c>
      <c r="F81" s="66" t="str">
        <f t="shared" si="12"/>
        <v/>
      </c>
      <c r="G81" s="66" t="str">
        <f t="shared" si="13"/>
        <v/>
      </c>
      <c r="H81" s="66" t="str">
        <f t="shared" si="14"/>
        <v/>
      </c>
      <c r="I81" s="66" t="str">
        <f t="shared" si="15"/>
        <v/>
      </c>
      <c r="J81" s="66" t="str">
        <f t="shared" si="16"/>
        <v/>
      </c>
      <c r="K81" s="66" t="str">
        <f t="shared" si="17"/>
        <v/>
      </c>
      <c r="L81" s="66" t="str">
        <f t="shared" si="18"/>
        <v/>
      </c>
      <c r="M81" s="66" t="str">
        <f t="shared" si="19"/>
        <v/>
      </c>
      <c r="N81" s="66" t="str">
        <f t="shared" si="20"/>
        <v/>
      </c>
      <c r="O81" s="66" t="str">
        <f t="shared" si="21"/>
        <v/>
      </c>
      <c r="P81" s="66" t="str">
        <f t="shared" si="22"/>
        <v/>
      </c>
      <c r="Q81" s="66" t="str">
        <f t="shared" si="23"/>
        <v/>
      </c>
      <c r="R81" s="66" t="str">
        <f t="shared" si="24"/>
        <v/>
      </c>
      <c r="S81" s="66" t="str">
        <f t="shared" si="25"/>
        <v/>
      </c>
      <c r="T81" s="66" t="str">
        <f t="shared" si="26"/>
        <v/>
      </c>
      <c r="U81" s="66" t="str">
        <f t="shared" si="27"/>
        <v/>
      </c>
      <c r="V81" s="66" t="str">
        <f t="shared" si="28"/>
        <v/>
      </c>
      <c r="W81" s="66" t="str">
        <f t="shared" si="29"/>
        <v/>
      </c>
      <c r="X81" s="66" t="str">
        <f t="shared" si="30"/>
        <v/>
      </c>
      <c r="Y81" s="66" t="str">
        <f t="shared" si="31"/>
        <v/>
      </c>
      <c r="Z81" s="66" t="str">
        <f t="shared" si="32"/>
        <v/>
      </c>
      <c r="AA81" s="66" t="str">
        <f t="shared" si="33"/>
        <v/>
      </c>
      <c r="AB81" s="66" t="str">
        <f t="shared" si="34"/>
        <v/>
      </c>
      <c r="AC81" s="66" t="str">
        <f t="shared" si="36"/>
        <v/>
      </c>
      <c r="AD81" s="67" t="str">
        <f t="shared" si="35"/>
        <v/>
      </c>
    </row>
    <row r="82" spans="1:30" ht="11.1" customHeight="1" x14ac:dyDescent="0.2">
      <c r="A82" s="63" t="str">
        <f>IF('Sınıf, Yıl, Dönem ve Sınav Seç'!A24="","",'Sınıf, Yıl, Dönem ve Sınav Seç'!A24)</f>
        <v/>
      </c>
      <c r="B82" s="64" t="str">
        <f>IF('Sınıf, Yıl, Dönem ve Sınav Seç'!B24=0,"",'Sınıf, Yıl, Dönem ve Sınav Seç'!B24)</f>
        <v/>
      </c>
      <c r="C82" s="65" t="str">
        <f>IF('Sınıf, Yıl, Dönem ve Sınav Seç'!C24=0,"",'Sınıf, Yıl, Dönem ve Sınav Seç'!C24)</f>
        <v/>
      </c>
      <c r="D82" s="66" t="str">
        <f t="shared" si="10"/>
        <v/>
      </c>
      <c r="E82" s="66" t="str">
        <f t="shared" si="11"/>
        <v/>
      </c>
      <c r="F82" s="66" t="str">
        <f t="shared" si="12"/>
        <v/>
      </c>
      <c r="G82" s="66" t="str">
        <f t="shared" si="13"/>
        <v/>
      </c>
      <c r="H82" s="66" t="str">
        <f t="shared" si="14"/>
        <v/>
      </c>
      <c r="I82" s="66" t="str">
        <f t="shared" si="15"/>
        <v/>
      </c>
      <c r="J82" s="66" t="str">
        <f t="shared" si="16"/>
        <v/>
      </c>
      <c r="K82" s="66" t="str">
        <f t="shared" si="17"/>
        <v/>
      </c>
      <c r="L82" s="66" t="str">
        <f t="shared" si="18"/>
        <v/>
      </c>
      <c r="M82" s="66" t="str">
        <f t="shared" si="19"/>
        <v/>
      </c>
      <c r="N82" s="66" t="str">
        <f t="shared" si="20"/>
        <v/>
      </c>
      <c r="O82" s="66" t="str">
        <f t="shared" si="21"/>
        <v/>
      </c>
      <c r="P82" s="66" t="str">
        <f t="shared" si="22"/>
        <v/>
      </c>
      <c r="Q82" s="66" t="str">
        <f t="shared" si="23"/>
        <v/>
      </c>
      <c r="R82" s="66" t="str">
        <f t="shared" si="24"/>
        <v/>
      </c>
      <c r="S82" s="66" t="str">
        <f t="shared" si="25"/>
        <v/>
      </c>
      <c r="T82" s="66" t="str">
        <f t="shared" si="26"/>
        <v/>
      </c>
      <c r="U82" s="66" t="str">
        <f t="shared" si="27"/>
        <v/>
      </c>
      <c r="V82" s="66" t="str">
        <f t="shared" si="28"/>
        <v/>
      </c>
      <c r="W82" s="66" t="str">
        <f t="shared" si="29"/>
        <v/>
      </c>
      <c r="X82" s="66" t="str">
        <f t="shared" si="30"/>
        <v/>
      </c>
      <c r="Y82" s="66" t="str">
        <f t="shared" si="31"/>
        <v/>
      </c>
      <c r="Z82" s="66" t="str">
        <f t="shared" si="32"/>
        <v/>
      </c>
      <c r="AA82" s="66" t="str">
        <f t="shared" si="33"/>
        <v/>
      </c>
      <c r="AB82" s="66" t="str">
        <f t="shared" si="34"/>
        <v/>
      </c>
      <c r="AC82" s="66" t="str">
        <f t="shared" si="36"/>
        <v/>
      </c>
      <c r="AD82" s="67" t="str">
        <f t="shared" si="35"/>
        <v/>
      </c>
    </row>
    <row r="83" spans="1:30" ht="11.1" customHeight="1" x14ac:dyDescent="0.2">
      <c r="A83" s="68" t="str">
        <f>IF('Sınıf, Yıl, Dönem ve Sınav Seç'!A25="","",'Sınıf, Yıl, Dönem ve Sınav Seç'!A25)</f>
        <v/>
      </c>
      <c r="B83" s="69" t="str">
        <f>IF('Sınıf, Yıl, Dönem ve Sınav Seç'!B25=0,"",'Sınıf, Yıl, Dönem ve Sınav Seç'!B25)</f>
        <v/>
      </c>
      <c r="C83" s="70" t="str">
        <f>IF('Sınıf, Yıl, Dönem ve Sınav Seç'!C25=0,"",'Sınıf, Yıl, Dönem ve Sınav Seç'!C25)</f>
        <v/>
      </c>
      <c r="D83" s="66" t="str">
        <f t="shared" si="10"/>
        <v/>
      </c>
      <c r="E83" s="66" t="str">
        <f t="shared" si="11"/>
        <v/>
      </c>
      <c r="F83" s="66" t="str">
        <f t="shared" si="12"/>
        <v/>
      </c>
      <c r="G83" s="66" t="str">
        <f t="shared" si="13"/>
        <v/>
      </c>
      <c r="H83" s="66" t="str">
        <f t="shared" si="14"/>
        <v/>
      </c>
      <c r="I83" s="66" t="str">
        <f t="shared" si="15"/>
        <v/>
      </c>
      <c r="J83" s="66" t="str">
        <f t="shared" si="16"/>
        <v/>
      </c>
      <c r="K83" s="66" t="str">
        <f t="shared" si="17"/>
        <v/>
      </c>
      <c r="L83" s="66" t="str">
        <f t="shared" si="18"/>
        <v/>
      </c>
      <c r="M83" s="66" t="str">
        <f t="shared" si="19"/>
        <v/>
      </c>
      <c r="N83" s="66" t="str">
        <f t="shared" si="20"/>
        <v/>
      </c>
      <c r="O83" s="66" t="str">
        <f t="shared" si="21"/>
        <v/>
      </c>
      <c r="P83" s="66" t="str">
        <f t="shared" si="22"/>
        <v/>
      </c>
      <c r="Q83" s="66" t="str">
        <f t="shared" si="23"/>
        <v/>
      </c>
      <c r="R83" s="66" t="str">
        <f t="shared" si="24"/>
        <v/>
      </c>
      <c r="S83" s="66" t="str">
        <f t="shared" si="25"/>
        <v/>
      </c>
      <c r="T83" s="66" t="str">
        <f t="shared" si="26"/>
        <v/>
      </c>
      <c r="U83" s="66" t="str">
        <f t="shared" si="27"/>
        <v/>
      </c>
      <c r="V83" s="66" t="str">
        <f t="shared" si="28"/>
        <v/>
      </c>
      <c r="W83" s="66" t="str">
        <f t="shared" si="29"/>
        <v/>
      </c>
      <c r="X83" s="66" t="str">
        <f t="shared" si="30"/>
        <v/>
      </c>
      <c r="Y83" s="66" t="str">
        <f t="shared" si="31"/>
        <v/>
      </c>
      <c r="Z83" s="66" t="str">
        <f t="shared" si="32"/>
        <v/>
      </c>
      <c r="AA83" s="66" t="str">
        <f t="shared" si="33"/>
        <v/>
      </c>
      <c r="AB83" s="66" t="str">
        <f t="shared" si="34"/>
        <v/>
      </c>
      <c r="AC83" s="66" t="str">
        <f t="shared" si="36"/>
        <v/>
      </c>
      <c r="AD83" s="67" t="str">
        <f t="shared" si="35"/>
        <v/>
      </c>
    </row>
    <row r="84" spans="1:30" ht="11.1" customHeight="1" x14ac:dyDescent="0.2">
      <c r="A84" s="63" t="str">
        <f>IF('Sınıf, Yıl, Dönem ve Sınav Seç'!A26="","",'Sınıf, Yıl, Dönem ve Sınav Seç'!A26)</f>
        <v/>
      </c>
      <c r="B84" s="64" t="str">
        <f>IF('Sınıf, Yıl, Dönem ve Sınav Seç'!B26=0,"",'Sınıf, Yıl, Dönem ve Sınav Seç'!B26)</f>
        <v/>
      </c>
      <c r="C84" s="65" t="str">
        <f>IF('Sınıf, Yıl, Dönem ve Sınav Seç'!C26=0,"",'Sınıf, Yıl, Dönem ve Sınav Seç'!C26)</f>
        <v/>
      </c>
      <c r="D84" s="66" t="str">
        <f t="shared" si="10"/>
        <v/>
      </c>
      <c r="E84" s="66" t="str">
        <f t="shared" si="11"/>
        <v/>
      </c>
      <c r="F84" s="66" t="str">
        <f t="shared" si="12"/>
        <v/>
      </c>
      <c r="G84" s="66" t="str">
        <f t="shared" si="13"/>
        <v/>
      </c>
      <c r="H84" s="66" t="str">
        <f t="shared" si="14"/>
        <v/>
      </c>
      <c r="I84" s="66" t="str">
        <f t="shared" si="15"/>
        <v/>
      </c>
      <c r="J84" s="66" t="str">
        <f t="shared" si="16"/>
        <v/>
      </c>
      <c r="K84" s="66" t="str">
        <f t="shared" si="17"/>
        <v/>
      </c>
      <c r="L84" s="66" t="str">
        <f t="shared" si="18"/>
        <v/>
      </c>
      <c r="M84" s="66" t="str">
        <f t="shared" si="19"/>
        <v/>
      </c>
      <c r="N84" s="66" t="str">
        <f t="shared" si="20"/>
        <v/>
      </c>
      <c r="O84" s="66" t="str">
        <f t="shared" si="21"/>
        <v/>
      </c>
      <c r="P84" s="66" t="str">
        <f t="shared" si="22"/>
        <v/>
      </c>
      <c r="Q84" s="66" t="str">
        <f t="shared" si="23"/>
        <v/>
      </c>
      <c r="R84" s="66" t="str">
        <f t="shared" si="24"/>
        <v/>
      </c>
      <c r="S84" s="66" t="str">
        <f t="shared" si="25"/>
        <v/>
      </c>
      <c r="T84" s="66" t="str">
        <f t="shared" si="26"/>
        <v/>
      </c>
      <c r="U84" s="66" t="str">
        <f t="shared" si="27"/>
        <v/>
      </c>
      <c r="V84" s="66" t="str">
        <f t="shared" si="28"/>
        <v/>
      </c>
      <c r="W84" s="66" t="str">
        <f t="shared" si="29"/>
        <v/>
      </c>
      <c r="X84" s="66" t="str">
        <f t="shared" si="30"/>
        <v/>
      </c>
      <c r="Y84" s="66" t="str">
        <f t="shared" si="31"/>
        <v/>
      </c>
      <c r="Z84" s="66" t="str">
        <f t="shared" si="32"/>
        <v/>
      </c>
      <c r="AA84" s="66" t="str">
        <f t="shared" si="33"/>
        <v/>
      </c>
      <c r="AB84" s="66" t="str">
        <f t="shared" si="34"/>
        <v/>
      </c>
      <c r="AC84" s="66" t="str">
        <f t="shared" si="36"/>
        <v/>
      </c>
      <c r="AD84" s="67" t="str">
        <f t="shared" si="35"/>
        <v/>
      </c>
    </row>
    <row r="85" spans="1:30" ht="11.1" customHeight="1" x14ac:dyDescent="0.2">
      <c r="A85" s="68" t="str">
        <f>IF('Sınıf, Yıl, Dönem ve Sınav Seç'!A27="","",'Sınıf, Yıl, Dönem ve Sınav Seç'!A27)</f>
        <v/>
      </c>
      <c r="B85" s="69" t="str">
        <f>IF('Sınıf, Yıl, Dönem ve Sınav Seç'!B27=0,"",'Sınıf, Yıl, Dönem ve Sınav Seç'!B27)</f>
        <v/>
      </c>
      <c r="C85" s="70" t="str">
        <f>IF('Sınıf, Yıl, Dönem ve Sınav Seç'!C27=0,"",'Sınıf, Yıl, Dönem ve Sınav Seç'!C27)</f>
        <v/>
      </c>
      <c r="D85" s="66" t="str">
        <f t="shared" si="10"/>
        <v/>
      </c>
      <c r="E85" s="66" t="str">
        <f t="shared" si="11"/>
        <v/>
      </c>
      <c r="F85" s="66" t="str">
        <f t="shared" si="12"/>
        <v/>
      </c>
      <c r="G85" s="66" t="str">
        <f t="shared" si="13"/>
        <v/>
      </c>
      <c r="H85" s="66" t="str">
        <f t="shared" si="14"/>
        <v/>
      </c>
      <c r="I85" s="66" t="str">
        <f t="shared" si="15"/>
        <v/>
      </c>
      <c r="J85" s="66" t="str">
        <f t="shared" si="16"/>
        <v/>
      </c>
      <c r="K85" s="66" t="str">
        <f t="shared" si="17"/>
        <v/>
      </c>
      <c r="L85" s="66" t="str">
        <f t="shared" si="18"/>
        <v/>
      </c>
      <c r="M85" s="66" t="str">
        <f t="shared" si="19"/>
        <v/>
      </c>
      <c r="N85" s="66" t="str">
        <f t="shared" si="20"/>
        <v/>
      </c>
      <c r="O85" s="66" t="str">
        <f t="shared" si="21"/>
        <v/>
      </c>
      <c r="P85" s="66" t="str">
        <f t="shared" si="22"/>
        <v/>
      </c>
      <c r="Q85" s="66" t="str">
        <f t="shared" si="23"/>
        <v/>
      </c>
      <c r="R85" s="66" t="str">
        <f t="shared" si="24"/>
        <v/>
      </c>
      <c r="S85" s="66" t="str">
        <f t="shared" si="25"/>
        <v/>
      </c>
      <c r="T85" s="66" t="str">
        <f t="shared" si="26"/>
        <v/>
      </c>
      <c r="U85" s="66" t="str">
        <f t="shared" si="27"/>
        <v/>
      </c>
      <c r="V85" s="66" t="str">
        <f t="shared" si="28"/>
        <v/>
      </c>
      <c r="W85" s="66" t="str">
        <f t="shared" si="29"/>
        <v/>
      </c>
      <c r="X85" s="66" t="str">
        <f t="shared" si="30"/>
        <v/>
      </c>
      <c r="Y85" s="66" t="str">
        <f t="shared" si="31"/>
        <v/>
      </c>
      <c r="Z85" s="66" t="str">
        <f t="shared" si="32"/>
        <v/>
      </c>
      <c r="AA85" s="66" t="str">
        <f t="shared" si="33"/>
        <v/>
      </c>
      <c r="AB85" s="66" t="str">
        <f t="shared" si="34"/>
        <v/>
      </c>
      <c r="AC85" s="66" t="str">
        <f t="shared" si="36"/>
        <v/>
      </c>
      <c r="AD85" s="67" t="str">
        <f t="shared" si="35"/>
        <v/>
      </c>
    </row>
    <row r="86" spans="1:30" ht="11.1" customHeight="1" x14ac:dyDescent="0.2">
      <c r="A86" s="63" t="str">
        <f>IF('Sınıf, Yıl, Dönem ve Sınav Seç'!A28="","",'Sınıf, Yıl, Dönem ve Sınav Seç'!A28)</f>
        <v/>
      </c>
      <c r="B86" s="64" t="str">
        <f>IF('Sınıf, Yıl, Dönem ve Sınav Seç'!B28=0,"",'Sınıf, Yıl, Dönem ve Sınav Seç'!B28)</f>
        <v/>
      </c>
      <c r="C86" s="65" t="str">
        <f>IF('Sınıf, Yıl, Dönem ve Sınav Seç'!C28=0,"",'Sınıf, Yıl, Dönem ve Sınav Seç'!C28)</f>
        <v/>
      </c>
      <c r="D86" s="66" t="str">
        <f t="shared" si="10"/>
        <v/>
      </c>
      <c r="E86" s="66" t="str">
        <f t="shared" si="11"/>
        <v/>
      </c>
      <c r="F86" s="66" t="str">
        <f t="shared" si="12"/>
        <v/>
      </c>
      <c r="G86" s="66" t="str">
        <f t="shared" si="13"/>
        <v/>
      </c>
      <c r="H86" s="66" t="str">
        <f t="shared" si="14"/>
        <v/>
      </c>
      <c r="I86" s="66" t="str">
        <f t="shared" si="15"/>
        <v/>
      </c>
      <c r="J86" s="66" t="str">
        <f t="shared" si="16"/>
        <v/>
      </c>
      <c r="K86" s="66" t="str">
        <f t="shared" si="17"/>
        <v/>
      </c>
      <c r="L86" s="66" t="str">
        <f t="shared" si="18"/>
        <v/>
      </c>
      <c r="M86" s="66" t="str">
        <f t="shared" si="19"/>
        <v/>
      </c>
      <c r="N86" s="66" t="str">
        <f t="shared" si="20"/>
        <v/>
      </c>
      <c r="O86" s="66" t="str">
        <f t="shared" si="21"/>
        <v/>
      </c>
      <c r="P86" s="66" t="str">
        <f t="shared" si="22"/>
        <v/>
      </c>
      <c r="Q86" s="66" t="str">
        <f t="shared" si="23"/>
        <v/>
      </c>
      <c r="R86" s="66" t="str">
        <f t="shared" si="24"/>
        <v/>
      </c>
      <c r="S86" s="66" t="str">
        <f t="shared" si="25"/>
        <v/>
      </c>
      <c r="T86" s="66" t="str">
        <f t="shared" si="26"/>
        <v/>
      </c>
      <c r="U86" s="66" t="str">
        <f t="shared" si="27"/>
        <v/>
      </c>
      <c r="V86" s="66" t="str">
        <f t="shared" si="28"/>
        <v/>
      </c>
      <c r="W86" s="66" t="str">
        <f t="shared" si="29"/>
        <v/>
      </c>
      <c r="X86" s="66" t="str">
        <f t="shared" si="30"/>
        <v/>
      </c>
      <c r="Y86" s="66" t="str">
        <f t="shared" si="31"/>
        <v/>
      </c>
      <c r="Z86" s="66" t="str">
        <f t="shared" si="32"/>
        <v/>
      </c>
      <c r="AA86" s="66" t="str">
        <f t="shared" si="33"/>
        <v/>
      </c>
      <c r="AB86" s="66" t="str">
        <f t="shared" si="34"/>
        <v/>
      </c>
      <c r="AC86" s="66" t="str">
        <f t="shared" si="36"/>
        <v/>
      </c>
      <c r="AD86" s="67" t="str">
        <f t="shared" si="35"/>
        <v/>
      </c>
    </row>
    <row r="87" spans="1:30" ht="11.1" customHeight="1" x14ac:dyDescent="0.2">
      <c r="A87" s="68" t="str">
        <f>IF('Sınıf, Yıl, Dönem ve Sınav Seç'!A29="","",'Sınıf, Yıl, Dönem ve Sınav Seç'!A29)</f>
        <v/>
      </c>
      <c r="B87" s="69" t="str">
        <f>IF('Sınıf, Yıl, Dönem ve Sınav Seç'!B29=0,"",'Sınıf, Yıl, Dönem ve Sınav Seç'!B29)</f>
        <v/>
      </c>
      <c r="C87" s="70" t="str">
        <f>IF('Sınıf, Yıl, Dönem ve Sınav Seç'!C29=0,"",'Sınıf, Yıl, Dönem ve Sınav Seç'!C29)</f>
        <v/>
      </c>
      <c r="D87" s="66" t="str">
        <f t="shared" si="10"/>
        <v/>
      </c>
      <c r="E87" s="66" t="str">
        <f t="shared" si="11"/>
        <v/>
      </c>
      <c r="F87" s="66" t="str">
        <f t="shared" si="12"/>
        <v/>
      </c>
      <c r="G87" s="66" t="str">
        <f t="shared" si="13"/>
        <v/>
      </c>
      <c r="H87" s="66" t="str">
        <f t="shared" si="14"/>
        <v/>
      </c>
      <c r="I87" s="66" t="str">
        <f t="shared" si="15"/>
        <v/>
      </c>
      <c r="J87" s="66" t="str">
        <f t="shared" si="16"/>
        <v/>
      </c>
      <c r="K87" s="66" t="str">
        <f t="shared" si="17"/>
        <v/>
      </c>
      <c r="L87" s="66" t="str">
        <f t="shared" si="18"/>
        <v/>
      </c>
      <c r="M87" s="66" t="str">
        <f t="shared" si="19"/>
        <v/>
      </c>
      <c r="N87" s="66" t="str">
        <f t="shared" si="20"/>
        <v/>
      </c>
      <c r="O87" s="66" t="str">
        <f t="shared" si="21"/>
        <v/>
      </c>
      <c r="P87" s="66" t="str">
        <f t="shared" si="22"/>
        <v/>
      </c>
      <c r="Q87" s="66" t="str">
        <f t="shared" si="23"/>
        <v/>
      </c>
      <c r="R87" s="66" t="str">
        <f t="shared" si="24"/>
        <v/>
      </c>
      <c r="S87" s="66" t="str">
        <f t="shared" si="25"/>
        <v/>
      </c>
      <c r="T87" s="66" t="str">
        <f t="shared" si="26"/>
        <v/>
      </c>
      <c r="U87" s="66" t="str">
        <f t="shared" si="27"/>
        <v/>
      </c>
      <c r="V87" s="66" t="str">
        <f t="shared" si="28"/>
        <v/>
      </c>
      <c r="W87" s="66" t="str">
        <f t="shared" si="29"/>
        <v/>
      </c>
      <c r="X87" s="66" t="str">
        <f t="shared" si="30"/>
        <v/>
      </c>
      <c r="Y87" s="66" t="str">
        <f t="shared" si="31"/>
        <v/>
      </c>
      <c r="Z87" s="66" t="str">
        <f t="shared" si="32"/>
        <v/>
      </c>
      <c r="AA87" s="66" t="str">
        <f t="shared" si="33"/>
        <v/>
      </c>
      <c r="AB87" s="66" t="str">
        <f t="shared" si="34"/>
        <v/>
      </c>
      <c r="AC87" s="66" t="str">
        <f t="shared" si="36"/>
        <v/>
      </c>
      <c r="AD87" s="67" t="str">
        <f t="shared" si="35"/>
        <v/>
      </c>
    </row>
    <row r="88" spans="1:30" ht="11.1" customHeight="1" x14ac:dyDescent="0.2">
      <c r="A88" s="63" t="str">
        <f>IF('Sınıf, Yıl, Dönem ve Sınav Seç'!A30="","",'Sınıf, Yıl, Dönem ve Sınav Seç'!A30)</f>
        <v/>
      </c>
      <c r="B88" s="64" t="str">
        <f>IF('Sınıf, Yıl, Dönem ve Sınav Seç'!B30=0,"",'Sınıf, Yıl, Dönem ve Sınav Seç'!B30)</f>
        <v/>
      </c>
      <c r="C88" s="65" t="str">
        <f>IF('Sınıf, Yıl, Dönem ve Sınav Seç'!C30=0,"",'Sınıf, Yıl, Dönem ve Sınav Seç'!C30)</f>
        <v/>
      </c>
      <c r="D88" s="66" t="str">
        <f t="shared" si="10"/>
        <v/>
      </c>
      <c r="E88" s="66" t="str">
        <f t="shared" si="11"/>
        <v/>
      </c>
      <c r="F88" s="66" t="str">
        <f t="shared" si="12"/>
        <v/>
      </c>
      <c r="G88" s="66" t="str">
        <f t="shared" si="13"/>
        <v/>
      </c>
      <c r="H88" s="66" t="str">
        <f t="shared" si="14"/>
        <v/>
      </c>
      <c r="I88" s="66" t="str">
        <f t="shared" si="15"/>
        <v/>
      </c>
      <c r="J88" s="66" t="str">
        <f t="shared" si="16"/>
        <v/>
      </c>
      <c r="K88" s="66" t="str">
        <f t="shared" si="17"/>
        <v/>
      </c>
      <c r="L88" s="66" t="str">
        <f t="shared" si="18"/>
        <v/>
      </c>
      <c r="M88" s="66" t="str">
        <f t="shared" si="19"/>
        <v/>
      </c>
      <c r="N88" s="66" t="str">
        <f t="shared" si="20"/>
        <v/>
      </c>
      <c r="O88" s="66" t="str">
        <f t="shared" si="21"/>
        <v/>
      </c>
      <c r="P88" s="66" t="str">
        <f t="shared" si="22"/>
        <v/>
      </c>
      <c r="Q88" s="66" t="str">
        <f t="shared" si="23"/>
        <v/>
      </c>
      <c r="R88" s="66" t="str">
        <f t="shared" si="24"/>
        <v/>
      </c>
      <c r="S88" s="66" t="str">
        <f t="shared" si="25"/>
        <v/>
      </c>
      <c r="T88" s="66" t="str">
        <f t="shared" si="26"/>
        <v/>
      </c>
      <c r="U88" s="66" t="str">
        <f t="shared" si="27"/>
        <v/>
      </c>
      <c r="V88" s="66" t="str">
        <f t="shared" si="28"/>
        <v/>
      </c>
      <c r="W88" s="66" t="str">
        <f t="shared" si="29"/>
        <v/>
      </c>
      <c r="X88" s="66" t="str">
        <f t="shared" si="30"/>
        <v/>
      </c>
      <c r="Y88" s="66" t="str">
        <f t="shared" si="31"/>
        <v/>
      </c>
      <c r="Z88" s="66" t="str">
        <f t="shared" si="32"/>
        <v/>
      </c>
      <c r="AA88" s="66" t="str">
        <f t="shared" si="33"/>
        <v/>
      </c>
      <c r="AB88" s="66" t="str">
        <f t="shared" si="34"/>
        <v/>
      </c>
      <c r="AC88" s="66" t="str">
        <f t="shared" si="36"/>
        <v/>
      </c>
      <c r="AD88" s="67" t="str">
        <f t="shared" si="35"/>
        <v/>
      </c>
    </row>
    <row r="89" spans="1:30" ht="11.1" customHeight="1" x14ac:dyDescent="0.2">
      <c r="A89" s="133" t="s">
        <v>36</v>
      </c>
      <c r="B89" s="133"/>
      <c r="C89" s="133"/>
      <c r="D89" s="66" t="str">
        <f>IF(D62="","",AVERAGE(D64:D88))</f>
        <v/>
      </c>
      <c r="E89" s="66" t="str">
        <f t="shared" ref="E89:AB89" si="37">IF(E62="","",AVERAGE(E64:E88))</f>
        <v/>
      </c>
      <c r="F89" s="66" t="str">
        <f t="shared" si="37"/>
        <v/>
      </c>
      <c r="G89" s="66" t="str">
        <f t="shared" si="37"/>
        <v/>
      </c>
      <c r="H89" s="66" t="str">
        <f t="shared" si="37"/>
        <v/>
      </c>
      <c r="I89" s="66" t="str">
        <f t="shared" si="37"/>
        <v/>
      </c>
      <c r="J89" s="66" t="str">
        <f t="shared" si="37"/>
        <v/>
      </c>
      <c r="K89" s="66" t="str">
        <f t="shared" si="37"/>
        <v/>
      </c>
      <c r="L89" s="66" t="str">
        <f t="shared" si="37"/>
        <v/>
      </c>
      <c r="M89" s="66" t="str">
        <f t="shared" si="37"/>
        <v/>
      </c>
      <c r="N89" s="66" t="str">
        <f t="shared" si="37"/>
        <v/>
      </c>
      <c r="O89" s="66" t="str">
        <f t="shared" si="37"/>
        <v/>
      </c>
      <c r="P89" s="66" t="str">
        <f t="shared" si="37"/>
        <v/>
      </c>
      <c r="Q89" s="66" t="str">
        <f t="shared" si="37"/>
        <v/>
      </c>
      <c r="R89" s="66" t="str">
        <f t="shared" si="37"/>
        <v/>
      </c>
      <c r="S89" s="66" t="str">
        <f t="shared" si="37"/>
        <v/>
      </c>
      <c r="T89" s="66" t="str">
        <f t="shared" si="37"/>
        <v/>
      </c>
      <c r="U89" s="66" t="str">
        <f t="shared" si="37"/>
        <v/>
      </c>
      <c r="V89" s="66" t="str">
        <f t="shared" si="37"/>
        <v/>
      </c>
      <c r="W89" s="66" t="str">
        <f t="shared" si="37"/>
        <v/>
      </c>
      <c r="X89" s="66" t="str">
        <f t="shared" si="37"/>
        <v/>
      </c>
      <c r="Y89" s="66" t="str">
        <f t="shared" si="37"/>
        <v/>
      </c>
      <c r="Z89" s="66" t="str">
        <f t="shared" si="37"/>
        <v/>
      </c>
      <c r="AA89" s="66" t="str">
        <f t="shared" si="37"/>
        <v/>
      </c>
      <c r="AB89" s="66" t="str">
        <f t="shared" si="37"/>
        <v/>
      </c>
      <c r="AC89" s="66" t="str">
        <f t="shared" si="36"/>
        <v/>
      </c>
      <c r="AD89" s="67" t="str">
        <f>IF(AC89&lt;45,"BAŞARISIZ",IF(AC89&lt;55,"GEÇER",IF(AC89&lt;70,"ORTA",IF(AC89&lt;85,"İYİ",IF(AC89&lt;101,"BAŞARILI","")))))</f>
        <v/>
      </c>
    </row>
    <row r="90" spans="1:30" ht="2.25" customHeight="1" x14ac:dyDescent="0.2">
      <c r="C90" s="71"/>
      <c r="AC90" s="66" t="str">
        <f t="shared" si="36"/>
        <v/>
      </c>
    </row>
    <row r="91" spans="1:30" x14ac:dyDescent="0.2">
      <c r="A91" s="110" t="e">
        <f>"DEĞERLENDİRME: Yapılan analize göre sınıfın başarı oranı %"&amp;ROUND(G43,0)&amp;"'dır. Yapılan sınavda "&amp;D44&amp;" öğrenci başarılı, "&amp;D45&amp;" öğrenci başarısız olmuştur. Sınavda başarısız olan öğrenciler için zorlandıkları kazanımlara yönelik konular tekrar edilecek ve daha fazla örnek çözülecektir."</f>
        <v>#DIV/0!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2"/>
    </row>
    <row r="92" spans="1:30" x14ac:dyDescent="0.2">
      <c r="A92" s="113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5"/>
      <c r="U92" s="120">
        <f>'Temel Bilgiler'!B5</f>
        <v>0</v>
      </c>
      <c r="V92" s="119"/>
      <c r="W92" s="119"/>
      <c r="X92" s="119"/>
      <c r="Y92" s="119"/>
      <c r="Z92" s="119"/>
      <c r="AA92" s="119"/>
      <c r="AB92" s="119"/>
      <c r="AC92" s="119"/>
      <c r="AD92" s="119"/>
    </row>
    <row r="93" spans="1:30" x14ac:dyDescent="0.2">
      <c r="A93" s="113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5"/>
      <c r="U93" s="119" t="str">
        <f>'Temel Bilgiler'!B6&amp;" Öğretmeni"</f>
        <v xml:space="preserve"> Öğretmeni</v>
      </c>
      <c r="V93" s="119"/>
      <c r="W93" s="119"/>
      <c r="X93" s="119"/>
      <c r="Y93" s="119"/>
      <c r="Z93" s="119"/>
      <c r="AA93" s="119"/>
      <c r="AB93" s="119"/>
      <c r="AC93" s="119"/>
      <c r="AD93" s="119"/>
    </row>
    <row r="94" spans="1:30" ht="3.75" customHeight="1" x14ac:dyDescent="0.2">
      <c r="A94" s="116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8"/>
    </row>
  </sheetData>
  <sheetProtection sheet="1" objects="1" scenarios="1"/>
  <mergeCells count="59">
    <mergeCell ref="A62:A63"/>
    <mergeCell ref="B62:B63"/>
    <mergeCell ref="A89:C89"/>
    <mergeCell ref="A40:AB40"/>
    <mergeCell ref="AC40:AD40"/>
    <mergeCell ref="A41:AB41"/>
    <mergeCell ref="AC41:AD41"/>
    <mergeCell ref="A61:C61"/>
    <mergeCell ref="A60:AD60"/>
    <mergeCell ref="D62:D63"/>
    <mergeCell ref="E62:E63"/>
    <mergeCell ref="F62:F63"/>
    <mergeCell ref="G62:G63"/>
    <mergeCell ref="H62:H63"/>
    <mergeCell ref="I62:I63"/>
    <mergeCell ref="M62:M63"/>
    <mergeCell ref="A38:C38"/>
    <mergeCell ref="A39:C39"/>
    <mergeCell ref="A36:C36"/>
    <mergeCell ref="A37:C37"/>
    <mergeCell ref="A32:C32"/>
    <mergeCell ref="A33:C33"/>
    <mergeCell ref="A34:C34"/>
    <mergeCell ref="A35:C35"/>
    <mergeCell ref="A4:C4"/>
    <mergeCell ref="A3:C3"/>
    <mergeCell ref="AC1:AD1"/>
    <mergeCell ref="AC2:AD2"/>
    <mergeCell ref="A1:AB1"/>
    <mergeCell ref="A2:AB2"/>
    <mergeCell ref="L62:L63"/>
    <mergeCell ref="N62:N63"/>
    <mergeCell ref="O62:O63"/>
    <mergeCell ref="P62:P63"/>
    <mergeCell ref="J62:J63"/>
    <mergeCell ref="K62:K63"/>
    <mergeCell ref="AC61:AD63"/>
    <mergeCell ref="A91:T94"/>
    <mergeCell ref="U93:AD93"/>
    <mergeCell ref="U92:AD92"/>
    <mergeCell ref="AA62:AA63"/>
    <mergeCell ref="AB62:AB63"/>
    <mergeCell ref="U62:U63"/>
    <mergeCell ref="V62:V63"/>
    <mergeCell ref="W62:W63"/>
    <mergeCell ref="X62:X63"/>
    <mergeCell ref="Y62:Y63"/>
    <mergeCell ref="Q62:Q63"/>
    <mergeCell ref="R62:R63"/>
    <mergeCell ref="S62:S63"/>
    <mergeCell ref="T62:T63"/>
    <mergeCell ref="Z62:Z63"/>
    <mergeCell ref="A47:C47"/>
    <mergeCell ref="A48:C48"/>
    <mergeCell ref="A42:C42"/>
    <mergeCell ref="A43:C43"/>
    <mergeCell ref="A44:C44"/>
    <mergeCell ref="A45:C45"/>
    <mergeCell ref="A46:C46"/>
  </mergeCells>
  <conditionalFormatting sqref="D64:AB8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9:AB8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1">
    <dataValidation type="date" allowBlank="1" showInputMessage="1" showErrorMessage="1" sqref="AC2 AC41:AC59">
      <formula1>42005</formula1>
      <formula2>47484</formula2>
    </dataValidation>
  </dataValidations>
  <pageMargins left="0.11811023622047245" right="0.11811023622047245" top="0.19685039370078741" bottom="0.19685039370078741" header="0" footer="0"/>
  <pageSetup paperSize="9" orientation="portrait" horizontalDpi="1200" verticalDpi="1200" r:id="rId1"/>
  <ignoredErrors>
    <ignoredError sqref="A91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Anasayfa</vt:lpstr>
      <vt:lpstr>Temel Bilgiler</vt:lpstr>
      <vt:lpstr>Sınıflar</vt:lpstr>
      <vt:lpstr>Sınıf, Yıl, Dönem ve Sınav Seç</vt:lpstr>
      <vt:lpstr>Not Baremi ve Kazanımlar</vt:lpstr>
      <vt:lpstr>Analiz</vt:lpstr>
      <vt:lpstr>'Not Baremi ve Kazanımlar'!Ayıkla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2016-05-23T10:30:25Z</dcterms:modified>
</cp:coreProperties>
</file>